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 showInkAnnotation="0" updateLinks="never" autoCompressPictures="0"/>
  <mc:AlternateContent xmlns:mc="http://schemas.openxmlformats.org/markup-compatibility/2006">
    <mc:Choice Requires="x15">
      <x15ac:absPath xmlns:x15ac="http://schemas.microsoft.com/office/spreadsheetml/2010/11/ac" url="/Users/takimuragai/Desktop/"/>
    </mc:Choice>
  </mc:AlternateContent>
  <xr:revisionPtr revIDLastSave="0" documentId="13_ncr:1_{ECE4A75E-7AF2-884D-8AE0-2B48BE79A2A1}" xr6:coauthVersionLast="36" xr6:coauthVersionMax="36" xr10:uidLastSave="{00000000-0000-0000-0000-000000000000}"/>
  <bookViews>
    <workbookView xWindow="0" yWindow="460" windowWidth="25600" windowHeight="14700" tabRatio="500" xr2:uid="{00000000-000D-0000-FFFF-FFFF00000000}"/>
  </bookViews>
  <sheets>
    <sheet name="商品表（雛形）" sheetId="19" r:id="rId1"/>
    <sheet name="ﾊﾞｰｺｰﾄﾞﾗﾍﾞﾙ一覧" sheetId="30" r:id="rId2"/>
    <sheet name="FBA倉庫一覧" sheetId="32" r:id="rId3"/>
  </sheets>
  <definedNames>
    <definedName name="_xlnm._FilterDatabase" localSheetId="0" hidden="1">'商品表（雛形）'!$B$5:$AN$6</definedName>
  </definedNames>
  <calcPr calcId="181029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9" l="1"/>
  <c r="E7" i="19"/>
  <c r="AA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9" i="19"/>
  <c r="O11" i="30"/>
  <c r="J11" i="30"/>
  <c r="S10" i="19"/>
  <c r="S11" i="19"/>
  <c r="S12" i="19"/>
  <c r="S13" i="19"/>
  <c r="S14" i="19"/>
  <c r="T14" i="19" s="1"/>
  <c r="V14" i="19" s="1"/>
  <c r="W14" i="19" s="1"/>
  <c r="S15" i="19"/>
  <c r="S16" i="19"/>
  <c r="S17" i="19"/>
  <c r="S18" i="19"/>
  <c r="S19" i="19"/>
  <c r="S20" i="19"/>
  <c r="S21" i="19"/>
  <c r="S22" i="19"/>
  <c r="T22" i="19" s="1"/>
  <c r="V22" i="19" s="1"/>
  <c r="W22" i="19" s="1"/>
  <c r="S23" i="19"/>
  <c r="S24" i="19"/>
  <c r="S25" i="19"/>
  <c r="S26" i="19"/>
  <c r="S27" i="19"/>
  <c r="S28" i="19"/>
  <c r="S29" i="19"/>
  <c r="S30" i="19"/>
  <c r="T30" i="19" s="1"/>
  <c r="V30" i="19" s="1"/>
  <c r="W30" i="19" s="1"/>
  <c r="S31" i="19"/>
  <c r="S32" i="19"/>
  <c r="S33" i="19"/>
  <c r="S34" i="19"/>
  <c r="S35" i="19"/>
  <c r="S36" i="19"/>
  <c r="S37" i="19"/>
  <c r="S38" i="19"/>
  <c r="T38" i="19" s="1"/>
  <c r="V38" i="19" s="1"/>
  <c r="W38" i="19" s="1"/>
  <c r="S39" i="19"/>
  <c r="S40" i="19"/>
  <c r="S41" i="19"/>
  <c r="S42" i="19"/>
  <c r="S43" i="19"/>
  <c r="S44" i="19"/>
  <c r="S45" i="19"/>
  <c r="S46" i="19"/>
  <c r="T46" i="19" s="1"/>
  <c r="V46" i="19" s="1"/>
  <c r="W46" i="19" s="1"/>
  <c r="S47" i="19"/>
  <c r="S48" i="19"/>
  <c r="S49" i="19"/>
  <c r="S50" i="19"/>
  <c r="S51" i="19"/>
  <c r="S52" i="19"/>
  <c r="S53" i="19"/>
  <c r="S54" i="19"/>
  <c r="T54" i="19" s="1"/>
  <c r="V54" i="19" s="1"/>
  <c r="W54" i="19" s="1"/>
  <c r="S55" i="19"/>
  <c r="S56" i="19"/>
  <c r="S57" i="19"/>
  <c r="S58" i="19"/>
  <c r="S9" i="19"/>
  <c r="Q9" i="19"/>
  <c r="X9" i="19"/>
  <c r="Y9" i="19"/>
  <c r="AI9" i="19" s="1"/>
  <c r="AJ9" i="19" s="1"/>
  <c r="AK9" i="19" s="1"/>
  <c r="AH9" i="19"/>
  <c r="AF9" i="19"/>
  <c r="G9" i="19"/>
  <c r="G10" i="19"/>
  <c r="AM10" i="19" s="1"/>
  <c r="G11" i="19"/>
  <c r="G12" i="19"/>
  <c r="AN12" i="19" s="1"/>
  <c r="G13" i="19"/>
  <c r="G14" i="19"/>
  <c r="AN14" i="19" s="1"/>
  <c r="G15" i="19"/>
  <c r="G16" i="19"/>
  <c r="AN16" i="19" s="1"/>
  <c r="G17" i="19"/>
  <c r="G18" i="19"/>
  <c r="AN18" i="19" s="1"/>
  <c r="G19" i="19"/>
  <c r="G20" i="19"/>
  <c r="AN20" i="19" s="1"/>
  <c r="G21" i="19"/>
  <c r="G22" i="19"/>
  <c r="AN22" i="19" s="1"/>
  <c r="G23" i="19"/>
  <c r="G24" i="19"/>
  <c r="AN24" i="19" s="1"/>
  <c r="G25" i="19"/>
  <c r="G26" i="19"/>
  <c r="AN26" i="19" s="1"/>
  <c r="G27" i="19"/>
  <c r="AN27" i="19" s="1"/>
  <c r="G28" i="19"/>
  <c r="AN28" i="19" s="1"/>
  <c r="G29" i="19"/>
  <c r="AN29" i="19" s="1"/>
  <c r="G30" i="19"/>
  <c r="AN30" i="19" s="1"/>
  <c r="G31" i="19"/>
  <c r="AN31" i="19" s="1"/>
  <c r="G32" i="19"/>
  <c r="AN32" i="19" s="1"/>
  <c r="G33" i="19"/>
  <c r="AN33" i="19" s="1"/>
  <c r="G34" i="19"/>
  <c r="AN34" i="19" s="1"/>
  <c r="G35" i="19"/>
  <c r="AN35" i="19" s="1"/>
  <c r="G36" i="19"/>
  <c r="AN36" i="19" s="1"/>
  <c r="G37" i="19"/>
  <c r="AN37" i="19" s="1"/>
  <c r="G38" i="19"/>
  <c r="AN38" i="19" s="1"/>
  <c r="G39" i="19"/>
  <c r="AN39" i="19" s="1"/>
  <c r="G40" i="19"/>
  <c r="AN40" i="19" s="1"/>
  <c r="G41" i="19"/>
  <c r="AN41" i="19" s="1"/>
  <c r="G42" i="19"/>
  <c r="AN42" i="19" s="1"/>
  <c r="G43" i="19"/>
  <c r="AN43" i="19" s="1"/>
  <c r="G44" i="19"/>
  <c r="AN44" i="19" s="1"/>
  <c r="G45" i="19"/>
  <c r="AN45" i="19" s="1"/>
  <c r="G46" i="19"/>
  <c r="AN46" i="19" s="1"/>
  <c r="G47" i="19"/>
  <c r="AN47" i="19" s="1"/>
  <c r="G48" i="19"/>
  <c r="AN48" i="19" s="1"/>
  <c r="G49" i="19"/>
  <c r="AN49" i="19" s="1"/>
  <c r="G50" i="19"/>
  <c r="AN50" i="19" s="1"/>
  <c r="G51" i="19"/>
  <c r="AN51" i="19" s="1"/>
  <c r="G52" i="19"/>
  <c r="AN52" i="19" s="1"/>
  <c r="G53" i="19"/>
  <c r="AN53" i="19" s="1"/>
  <c r="G54" i="19"/>
  <c r="AN54" i="19" s="1"/>
  <c r="G55" i="19"/>
  <c r="AN55" i="19" s="1"/>
  <c r="G56" i="19"/>
  <c r="AN56" i="19" s="1"/>
  <c r="G57" i="19"/>
  <c r="AN57" i="19" s="1"/>
  <c r="G58" i="19"/>
  <c r="AN58" i="19" s="1"/>
  <c r="X10" i="19"/>
  <c r="Y10" i="19" s="1"/>
  <c r="AC10" i="19" s="1"/>
  <c r="AA10" i="19"/>
  <c r="AF10" i="19"/>
  <c r="AH10" i="19"/>
  <c r="AI10" i="19"/>
  <c r="X11" i="19"/>
  <c r="Y11" i="19" s="1"/>
  <c r="AC11" i="19" s="1"/>
  <c r="AA11" i="19"/>
  <c r="AI11" i="19" s="1"/>
  <c r="AJ11" i="19" s="1"/>
  <c r="AK11" i="19" s="1"/>
  <c r="AF11" i="19"/>
  <c r="AH11" i="19"/>
  <c r="X12" i="19"/>
  <c r="Y12" i="19" s="1"/>
  <c r="AI12" i="19" s="1"/>
  <c r="AM12" i="19" s="1"/>
  <c r="AA12" i="19"/>
  <c r="AF12" i="19"/>
  <c r="AH12" i="19"/>
  <c r="X13" i="19"/>
  <c r="Y13" i="19"/>
  <c r="AA13" i="19"/>
  <c r="AC13" i="19"/>
  <c r="AG13" i="19" s="1"/>
  <c r="AF13" i="19"/>
  <c r="AH13" i="19"/>
  <c r="X14" i="19"/>
  <c r="Y14" i="19"/>
  <c r="AI14" i="19" s="1"/>
  <c r="AM14" i="19" s="1"/>
  <c r="AA14" i="19"/>
  <c r="AC14" i="19"/>
  <c r="AG14" i="19" s="1"/>
  <c r="AF14" i="19"/>
  <c r="AH14" i="19"/>
  <c r="X15" i="19"/>
  <c r="Y15" i="19"/>
  <c r="AI15" i="19" s="1"/>
  <c r="AJ15" i="19" s="1"/>
  <c r="AK15" i="19" s="1"/>
  <c r="AA15" i="19"/>
  <c r="AC15" i="19"/>
  <c r="AF15" i="19"/>
  <c r="AH15" i="19"/>
  <c r="X16" i="19"/>
  <c r="Y16" i="19"/>
  <c r="AA16" i="19"/>
  <c r="AC16" i="19"/>
  <c r="AF16" i="19"/>
  <c r="AH16" i="19"/>
  <c r="X17" i="19"/>
  <c r="Y17" i="19"/>
  <c r="AA17" i="19"/>
  <c r="AC17" i="19"/>
  <c r="AF17" i="19"/>
  <c r="AH17" i="19"/>
  <c r="X18" i="19"/>
  <c r="Y18" i="19"/>
  <c r="AI18" i="19" s="1"/>
  <c r="AM18" i="19" s="1"/>
  <c r="AA18" i="19"/>
  <c r="AC18" i="19"/>
  <c r="AF18" i="19"/>
  <c r="AH18" i="19"/>
  <c r="X19" i="19"/>
  <c r="Y19" i="19"/>
  <c r="AI19" i="19" s="1"/>
  <c r="AJ19" i="19" s="1"/>
  <c r="AK19" i="19" s="1"/>
  <c r="AA19" i="19"/>
  <c r="AC19" i="19"/>
  <c r="AF19" i="19"/>
  <c r="AH19" i="19"/>
  <c r="X20" i="19"/>
  <c r="Y20" i="19"/>
  <c r="AA20" i="19"/>
  <c r="AC20" i="19"/>
  <c r="AF20" i="19"/>
  <c r="AH20" i="19"/>
  <c r="X21" i="19"/>
  <c r="Y21" i="19"/>
  <c r="AA21" i="19"/>
  <c r="AC21" i="19"/>
  <c r="AF21" i="19"/>
  <c r="AH21" i="19"/>
  <c r="X22" i="19"/>
  <c r="Y22" i="19"/>
  <c r="AI22" i="19" s="1"/>
  <c r="AM22" i="19" s="1"/>
  <c r="AA22" i="19"/>
  <c r="AC22" i="19"/>
  <c r="AF22" i="19"/>
  <c r="AH22" i="19"/>
  <c r="X23" i="19"/>
  <c r="Y23" i="19"/>
  <c r="AI23" i="19" s="1"/>
  <c r="AJ23" i="19" s="1"/>
  <c r="AK23" i="19" s="1"/>
  <c r="AA23" i="19"/>
  <c r="AC23" i="19"/>
  <c r="AF23" i="19"/>
  <c r="AH23" i="19"/>
  <c r="X24" i="19"/>
  <c r="Y24" i="19"/>
  <c r="AA24" i="19"/>
  <c r="AC24" i="19"/>
  <c r="AF24" i="19"/>
  <c r="AH24" i="19"/>
  <c r="X25" i="19"/>
  <c r="Y25" i="19"/>
  <c r="AA25" i="19"/>
  <c r="AC25" i="19"/>
  <c r="AF25" i="19"/>
  <c r="AH25" i="19"/>
  <c r="X26" i="19"/>
  <c r="Y26" i="19"/>
  <c r="AI26" i="19" s="1"/>
  <c r="AM26" i="19" s="1"/>
  <c r="AA26" i="19"/>
  <c r="AC26" i="19"/>
  <c r="AF26" i="19"/>
  <c r="AH26" i="19"/>
  <c r="X27" i="19"/>
  <c r="Y27" i="19"/>
  <c r="AI27" i="19" s="1"/>
  <c r="AJ27" i="19" s="1"/>
  <c r="AK27" i="19" s="1"/>
  <c r="AA27" i="19"/>
  <c r="AC27" i="19"/>
  <c r="AF27" i="19"/>
  <c r="AH27" i="19"/>
  <c r="X28" i="19"/>
  <c r="Y28" i="19"/>
  <c r="AA28" i="19"/>
  <c r="AC28" i="19"/>
  <c r="AF28" i="19"/>
  <c r="AH28" i="19"/>
  <c r="X29" i="19"/>
  <c r="Y29" i="19"/>
  <c r="AA29" i="19"/>
  <c r="AC29" i="19"/>
  <c r="AF29" i="19"/>
  <c r="AH29" i="19"/>
  <c r="X30" i="19"/>
  <c r="Y30" i="19"/>
  <c r="AI30" i="19" s="1"/>
  <c r="AM30" i="19" s="1"/>
  <c r="AA30" i="19"/>
  <c r="AC30" i="19"/>
  <c r="AF30" i="19"/>
  <c r="AH30" i="19"/>
  <c r="X31" i="19"/>
  <c r="Y31" i="19"/>
  <c r="AI31" i="19" s="1"/>
  <c r="AJ31" i="19" s="1"/>
  <c r="AK31" i="19" s="1"/>
  <c r="AA31" i="19"/>
  <c r="AC31" i="19"/>
  <c r="AF31" i="19"/>
  <c r="AH31" i="19"/>
  <c r="X32" i="19"/>
  <c r="Y32" i="19"/>
  <c r="AA32" i="19"/>
  <c r="AC32" i="19"/>
  <c r="AF32" i="19"/>
  <c r="AH32" i="19"/>
  <c r="X33" i="19"/>
  <c r="Y33" i="19"/>
  <c r="AA33" i="19"/>
  <c r="AC33" i="19"/>
  <c r="AF33" i="19"/>
  <c r="AH33" i="19"/>
  <c r="X34" i="19"/>
  <c r="Y34" i="19"/>
  <c r="AI34" i="19" s="1"/>
  <c r="AM34" i="19" s="1"/>
  <c r="AA34" i="19"/>
  <c r="AC34" i="19"/>
  <c r="AF34" i="19"/>
  <c r="AH34" i="19"/>
  <c r="X35" i="19"/>
  <c r="Y35" i="19"/>
  <c r="AI35" i="19" s="1"/>
  <c r="AJ35" i="19" s="1"/>
  <c r="AK35" i="19" s="1"/>
  <c r="AA35" i="19"/>
  <c r="AC35" i="19"/>
  <c r="AF35" i="19"/>
  <c r="AH35" i="19"/>
  <c r="X36" i="19"/>
  <c r="Y36" i="19"/>
  <c r="AA36" i="19"/>
  <c r="AC36" i="19"/>
  <c r="AF36" i="19"/>
  <c r="AH36" i="19"/>
  <c r="X37" i="19"/>
  <c r="Y37" i="19"/>
  <c r="AA37" i="19"/>
  <c r="AC37" i="19"/>
  <c r="AF37" i="19"/>
  <c r="AH37" i="19"/>
  <c r="X38" i="19"/>
  <c r="Y38" i="19"/>
  <c r="AI38" i="19" s="1"/>
  <c r="AM38" i="19" s="1"/>
  <c r="AA38" i="19"/>
  <c r="AC38" i="19"/>
  <c r="AF38" i="19"/>
  <c r="AH38" i="19"/>
  <c r="X39" i="19"/>
  <c r="Y39" i="19"/>
  <c r="AI39" i="19" s="1"/>
  <c r="AJ39" i="19" s="1"/>
  <c r="AK39" i="19" s="1"/>
  <c r="AA39" i="19"/>
  <c r="AC39" i="19"/>
  <c r="AF39" i="19"/>
  <c r="AH39" i="19"/>
  <c r="X40" i="19"/>
  <c r="Y40" i="19"/>
  <c r="AA40" i="19"/>
  <c r="AC40" i="19"/>
  <c r="AF40" i="19"/>
  <c r="AH40" i="19"/>
  <c r="X41" i="19"/>
  <c r="Y41" i="19"/>
  <c r="AA41" i="19"/>
  <c r="AC41" i="19"/>
  <c r="AF41" i="19"/>
  <c r="AH41" i="19"/>
  <c r="X42" i="19"/>
  <c r="Y42" i="19"/>
  <c r="AI42" i="19" s="1"/>
  <c r="AM42" i="19" s="1"/>
  <c r="AA42" i="19"/>
  <c r="AC42" i="19"/>
  <c r="AF42" i="19"/>
  <c r="AH42" i="19"/>
  <c r="X43" i="19"/>
  <c r="Y43" i="19"/>
  <c r="AI43" i="19" s="1"/>
  <c r="AM43" i="19" s="1"/>
  <c r="AA43" i="19"/>
  <c r="AC43" i="19"/>
  <c r="AF43" i="19"/>
  <c r="AH43" i="19"/>
  <c r="X44" i="19"/>
  <c r="Y44" i="19"/>
  <c r="AA44" i="19"/>
  <c r="AC44" i="19"/>
  <c r="AF44" i="19"/>
  <c r="AH44" i="19"/>
  <c r="X45" i="19"/>
  <c r="Y45" i="19"/>
  <c r="AA45" i="19"/>
  <c r="AC45" i="19"/>
  <c r="AI45" i="19" s="1"/>
  <c r="AM45" i="19" s="1"/>
  <c r="AF45" i="19"/>
  <c r="AH45" i="19"/>
  <c r="X46" i="19"/>
  <c r="Y46" i="19"/>
  <c r="AA46" i="19"/>
  <c r="AC46" i="19"/>
  <c r="AI46" i="19" s="1"/>
  <c r="AM46" i="19" s="1"/>
  <c r="AF46" i="19"/>
  <c r="AH46" i="19"/>
  <c r="X47" i="19"/>
  <c r="Y47" i="19"/>
  <c r="AA47" i="19"/>
  <c r="AC47" i="19"/>
  <c r="AI47" i="19" s="1"/>
  <c r="AF47" i="19"/>
  <c r="AH47" i="19"/>
  <c r="AM47" i="19"/>
  <c r="X48" i="19"/>
  <c r="Y48" i="19"/>
  <c r="AA48" i="19"/>
  <c r="AC48" i="19"/>
  <c r="AI48" i="19" s="1"/>
  <c r="AF48" i="19"/>
  <c r="AH48" i="19"/>
  <c r="AM48" i="19"/>
  <c r="X49" i="19"/>
  <c r="Y49" i="19"/>
  <c r="AA49" i="19"/>
  <c r="AC49" i="19"/>
  <c r="AI49" i="19" s="1"/>
  <c r="AJ49" i="19" s="1"/>
  <c r="AF49" i="19"/>
  <c r="AH49" i="19"/>
  <c r="X50" i="19"/>
  <c r="Y50" i="19"/>
  <c r="AA50" i="19"/>
  <c r="AC50" i="19"/>
  <c r="AI50" i="19" s="1"/>
  <c r="AM50" i="19" s="1"/>
  <c r="AF50" i="19"/>
  <c r="AH50" i="19"/>
  <c r="X51" i="19"/>
  <c r="Y51" i="19"/>
  <c r="AA51" i="19"/>
  <c r="AC51" i="19"/>
  <c r="AI51" i="19" s="1"/>
  <c r="AF51" i="19"/>
  <c r="AH51" i="19"/>
  <c r="AM51" i="19"/>
  <c r="X52" i="19"/>
  <c r="Y52" i="19"/>
  <c r="AA52" i="19"/>
  <c r="AC52" i="19"/>
  <c r="AI52" i="19" s="1"/>
  <c r="AJ52" i="19" s="1"/>
  <c r="AF52" i="19"/>
  <c r="AH52" i="19"/>
  <c r="AM52" i="19"/>
  <c r="X53" i="19"/>
  <c r="Y53" i="19"/>
  <c r="AA53" i="19"/>
  <c r="AC53" i="19"/>
  <c r="AI53" i="19" s="1"/>
  <c r="AM53" i="19" s="1"/>
  <c r="AF53" i="19"/>
  <c r="AH53" i="19"/>
  <c r="X54" i="19"/>
  <c r="Y54" i="19"/>
  <c r="AA54" i="19"/>
  <c r="AC54" i="19"/>
  <c r="AI54" i="19" s="1"/>
  <c r="AM54" i="19" s="1"/>
  <c r="AF54" i="19"/>
  <c r="AH54" i="19"/>
  <c r="X55" i="19"/>
  <c r="Y55" i="19"/>
  <c r="AA55" i="19"/>
  <c r="AC55" i="19"/>
  <c r="AI55" i="19" s="1"/>
  <c r="AF55" i="19"/>
  <c r="AH55" i="19"/>
  <c r="AM55" i="19"/>
  <c r="X56" i="19"/>
  <c r="Y56" i="19"/>
  <c r="AA56" i="19"/>
  <c r="AC56" i="19"/>
  <c r="AI56" i="19" s="1"/>
  <c r="AF56" i="19"/>
  <c r="AH56" i="19"/>
  <c r="AM56" i="19"/>
  <c r="X57" i="19"/>
  <c r="Y57" i="19"/>
  <c r="AA57" i="19"/>
  <c r="AC57" i="19"/>
  <c r="AI57" i="19" s="1"/>
  <c r="AJ57" i="19" s="1"/>
  <c r="AF57" i="19"/>
  <c r="AH57" i="19"/>
  <c r="X58" i="19"/>
  <c r="Y58" i="19"/>
  <c r="AA58" i="19"/>
  <c r="AC58" i="19"/>
  <c r="AI58" i="19" s="1"/>
  <c r="AM58" i="19" s="1"/>
  <c r="AF58" i="19"/>
  <c r="AH58" i="19"/>
  <c r="AJ10" i="19"/>
  <c r="AL10" i="19" s="1"/>
  <c r="AJ12" i="19"/>
  <c r="AL12" i="19" s="1"/>
  <c r="AJ14" i="19"/>
  <c r="AL14" i="19" s="1"/>
  <c r="AJ18" i="19"/>
  <c r="AL18" i="19" s="1"/>
  <c r="AJ22" i="19"/>
  <c r="AL22" i="19" s="1"/>
  <c r="AJ26" i="19"/>
  <c r="AL26" i="19" s="1"/>
  <c r="AL27" i="19"/>
  <c r="AJ30" i="19"/>
  <c r="AL30" i="19" s="1"/>
  <c r="AL31" i="19"/>
  <c r="AJ34" i="19"/>
  <c r="AL34" i="19" s="1"/>
  <c r="AL35" i="19"/>
  <c r="AJ38" i="19"/>
  <c r="AL38" i="19" s="1"/>
  <c r="AL39" i="19"/>
  <c r="AJ42" i="19"/>
  <c r="AL42" i="19" s="1"/>
  <c r="AJ43" i="19"/>
  <c r="AL43" i="19" s="1"/>
  <c r="AJ46" i="19"/>
  <c r="AL46" i="19" s="1"/>
  <c r="AJ47" i="19"/>
  <c r="AL47" i="19"/>
  <c r="AJ48" i="19"/>
  <c r="AL48" i="19" s="1"/>
  <c r="AJ50" i="19"/>
  <c r="AL50" i="19" s="1"/>
  <c r="AJ51" i="19"/>
  <c r="AL51" i="19" s="1"/>
  <c r="AJ54" i="19"/>
  <c r="AL54" i="19" s="1"/>
  <c r="AJ55" i="19"/>
  <c r="AL55" i="19"/>
  <c r="AJ56" i="19"/>
  <c r="AL56" i="19" s="1"/>
  <c r="AJ58" i="19"/>
  <c r="AL58" i="19" s="1"/>
  <c r="T9" i="19"/>
  <c r="V9" i="19" s="1"/>
  <c r="W9" i="19" s="1"/>
  <c r="Q10" i="19"/>
  <c r="T10" i="19"/>
  <c r="V10" i="19" s="1"/>
  <c r="W10" i="19" s="1"/>
  <c r="Q11" i="19"/>
  <c r="T11" i="19" s="1"/>
  <c r="V11" i="19"/>
  <c r="Q12" i="19"/>
  <c r="T12" i="19" s="1"/>
  <c r="V12" i="19" s="1"/>
  <c r="W12" i="19" s="1"/>
  <c r="Q13" i="19"/>
  <c r="T13" i="19"/>
  <c r="V13" i="19"/>
  <c r="W13" i="19" s="1"/>
  <c r="Q14" i="19"/>
  <c r="Q15" i="19"/>
  <c r="T15" i="19" s="1"/>
  <c r="V15" i="19" s="1"/>
  <c r="W15" i="19" s="1"/>
  <c r="Q16" i="19"/>
  <c r="T16" i="19"/>
  <c r="V16" i="19" s="1"/>
  <c r="Q17" i="19"/>
  <c r="T17" i="19" s="1"/>
  <c r="V17" i="19" s="1"/>
  <c r="W17" i="19" s="1"/>
  <c r="Q18" i="19"/>
  <c r="T18" i="19"/>
  <c r="V18" i="19" s="1"/>
  <c r="W18" i="19" s="1"/>
  <c r="Q19" i="19"/>
  <c r="T19" i="19" s="1"/>
  <c r="V19" i="19"/>
  <c r="Q20" i="19"/>
  <c r="T20" i="19" s="1"/>
  <c r="V20" i="19" s="1"/>
  <c r="W20" i="19" s="1"/>
  <c r="Q21" i="19"/>
  <c r="T21" i="19"/>
  <c r="V21" i="19"/>
  <c r="W21" i="19" s="1"/>
  <c r="Q22" i="19"/>
  <c r="Q23" i="19"/>
  <c r="T23" i="19" s="1"/>
  <c r="V23" i="19" s="1"/>
  <c r="W23" i="19" s="1"/>
  <c r="Q24" i="19"/>
  <c r="T24" i="19"/>
  <c r="V24" i="19" s="1"/>
  <c r="Q25" i="19"/>
  <c r="T25" i="19" s="1"/>
  <c r="V25" i="19" s="1"/>
  <c r="W25" i="19" s="1"/>
  <c r="Q26" i="19"/>
  <c r="T26" i="19"/>
  <c r="V26" i="19" s="1"/>
  <c r="W26" i="19" s="1"/>
  <c r="Q27" i="19"/>
  <c r="T27" i="19" s="1"/>
  <c r="V27" i="19"/>
  <c r="Q28" i="19"/>
  <c r="T28" i="19" s="1"/>
  <c r="V28" i="19" s="1"/>
  <c r="W28" i="19" s="1"/>
  <c r="Q29" i="19"/>
  <c r="T29" i="19"/>
  <c r="V29" i="19"/>
  <c r="W29" i="19" s="1"/>
  <c r="Q30" i="19"/>
  <c r="Q31" i="19"/>
  <c r="T31" i="19" s="1"/>
  <c r="V31" i="19" s="1"/>
  <c r="W31" i="19" s="1"/>
  <c r="Q32" i="19"/>
  <c r="T32" i="19"/>
  <c r="V32" i="19" s="1"/>
  <c r="Q33" i="19"/>
  <c r="T33" i="19" s="1"/>
  <c r="V33" i="19" s="1"/>
  <c r="W33" i="19" s="1"/>
  <c r="Q34" i="19"/>
  <c r="T34" i="19"/>
  <c r="V34" i="19" s="1"/>
  <c r="W34" i="19" s="1"/>
  <c r="Q35" i="19"/>
  <c r="T35" i="19" s="1"/>
  <c r="V35" i="19"/>
  <c r="Q36" i="19"/>
  <c r="T36" i="19" s="1"/>
  <c r="V36" i="19" s="1"/>
  <c r="W36" i="19" s="1"/>
  <c r="Q37" i="19"/>
  <c r="T37" i="19"/>
  <c r="V37" i="19"/>
  <c r="W37" i="19" s="1"/>
  <c r="Q38" i="19"/>
  <c r="Q39" i="19"/>
  <c r="T39" i="19" s="1"/>
  <c r="V39" i="19" s="1"/>
  <c r="W39" i="19" s="1"/>
  <c r="Q40" i="19"/>
  <c r="T40" i="19"/>
  <c r="V40" i="19" s="1"/>
  <c r="Q41" i="19"/>
  <c r="T41" i="19" s="1"/>
  <c r="V41" i="19" s="1"/>
  <c r="W41" i="19" s="1"/>
  <c r="Q42" i="19"/>
  <c r="T42" i="19"/>
  <c r="V42" i="19" s="1"/>
  <c r="W42" i="19" s="1"/>
  <c r="Q43" i="19"/>
  <c r="T43" i="19" s="1"/>
  <c r="V43" i="19"/>
  <c r="Q44" i="19"/>
  <c r="T44" i="19" s="1"/>
  <c r="V44" i="19" s="1"/>
  <c r="W44" i="19" s="1"/>
  <c r="Q45" i="19"/>
  <c r="T45" i="19"/>
  <c r="V45" i="19"/>
  <c r="W45" i="19" s="1"/>
  <c r="Q46" i="19"/>
  <c r="Q47" i="19"/>
  <c r="T47" i="19" s="1"/>
  <c r="V47" i="19" s="1"/>
  <c r="W47" i="19" s="1"/>
  <c r="Q48" i="19"/>
  <c r="T48" i="19"/>
  <c r="V48" i="19" s="1"/>
  <c r="Q49" i="19"/>
  <c r="T49" i="19" s="1"/>
  <c r="V49" i="19" s="1"/>
  <c r="W49" i="19" s="1"/>
  <c r="Q50" i="19"/>
  <c r="T50" i="19"/>
  <c r="V50" i="19" s="1"/>
  <c r="W50" i="19" s="1"/>
  <c r="Q51" i="19"/>
  <c r="T51" i="19" s="1"/>
  <c r="V51" i="19"/>
  <c r="Q52" i="19"/>
  <c r="T52" i="19" s="1"/>
  <c r="V52" i="19" s="1"/>
  <c r="W52" i="19" s="1"/>
  <c r="Q53" i="19"/>
  <c r="T53" i="19"/>
  <c r="V53" i="19"/>
  <c r="W53" i="19" s="1"/>
  <c r="Q54" i="19"/>
  <c r="Q55" i="19"/>
  <c r="T55" i="19" s="1"/>
  <c r="V55" i="19" s="1"/>
  <c r="W55" i="19" s="1"/>
  <c r="Q56" i="19"/>
  <c r="T56" i="19"/>
  <c r="V56" i="19" s="1"/>
  <c r="Q57" i="19"/>
  <c r="T57" i="19" s="1"/>
  <c r="V57" i="19" s="1"/>
  <c r="W57" i="19" s="1"/>
  <c r="Q58" i="19"/>
  <c r="T58" i="19"/>
  <c r="V58" i="19" s="1"/>
  <c r="W58" i="19" s="1"/>
  <c r="AG9" i="19"/>
  <c r="AG12" i="19"/>
  <c r="AG15" i="19"/>
  <c r="AG16" i="19"/>
  <c r="AG17" i="19"/>
  <c r="AG18" i="19"/>
  <c r="AG19" i="19"/>
  <c r="AG20" i="19"/>
  <c r="AG21" i="19"/>
  <c r="AG22" i="19"/>
  <c r="AG23" i="19"/>
  <c r="AG24" i="19"/>
  <c r="AG25" i="19"/>
  <c r="AG26" i="19"/>
  <c r="AG27" i="19"/>
  <c r="AG28" i="19"/>
  <c r="AG29" i="19"/>
  <c r="AG30" i="19"/>
  <c r="AG31" i="19"/>
  <c r="AG32" i="19"/>
  <c r="AG33" i="19"/>
  <c r="AG34" i="19"/>
  <c r="AG35" i="19"/>
  <c r="AG36" i="19"/>
  <c r="AG37" i="19"/>
  <c r="AG38" i="19"/>
  <c r="AG39" i="19"/>
  <c r="AG40" i="19"/>
  <c r="AG41" i="19"/>
  <c r="AG42" i="19"/>
  <c r="AG43" i="19"/>
  <c r="AG44" i="19"/>
  <c r="AG45" i="19"/>
  <c r="AG46" i="19"/>
  <c r="AG47" i="19"/>
  <c r="AG48" i="19"/>
  <c r="AG49" i="19"/>
  <c r="AG50" i="19"/>
  <c r="AG51" i="19"/>
  <c r="AG52" i="19"/>
  <c r="AG53" i="19"/>
  <c r="AG54" i="19"/>
  <c r="AG55" i="19"/>
  <c r="AG56" i="19"/>
  <c r="AG57" i="19"/>
  <c r="AG58" i="19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0" i="30"/>
  <c r="H41" i="30"/>
  <c r="H42" i="30"/>
  <c r="H43" i="30"/>
  <c r="H44" i="30"/>
  <c r="H45" i="30"/>
  <c r="H46" i="30"/>
  <c r="H47" i="30"/>
  <c r="H48" i="30"/>
  <c r="H49" i="30"/>
  <c r="H50" i="30"/>
  <c r="H51" i="30"/>
  <c r="H52" i="30"/>
  <c r="H53" i="30"/>
  <c r="H54" i="30"/>
  <c r="H55" i="30"/>
  <c r="H56" i="30"/>
  <c r="H57" i="30"/>
  <c r="H58" i="30"/>
  <c r="H59" i="30"/>
  <c r="H60" i="30"/>
  <c r="H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39" i="30"/>
  <c r="F40" i="30"/>
  <c r="F41" i="30"/>
  <c r="F42" i="30"/>
  <c r="F43" i="30"/>
  <c r="F44" i="30"/>
  <c r="F45" i="30"/>
  <c r="F46" i="30"/>
  <c r="F47" i="30"/>
  <c r="F48" i="30"/>
  <c r="F49" i="30"/>
  <c r="F50" i="30"/>
  <c r="F51" i="30"/>
  <c r="F52" i="30"/>
  <c r="F53" i="30"/>
  <c r="F54" i="30"/>
  <c r="F55" i="30"/>
  <c r="F56" i="30"/>
  <c r="F57" i="30"/>
  <c r="F58" i="30"/>
  <c r="F59" i="30"/>
  <c r="F60" i="30"/>
  <c r="F11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24" i="30"/>
  <c r="D25" i="30"/>
  <c r="D26" i="30"/>
  <c r="D27" i="30"/>
  <c r="D28" i="30"/>
  <c r="D29" i="30"/>
  <c r="D30" i="30"/>
  <c r="D31" i="30"/>
  <c r="D32" i="30"/>
  <c r="D33" i="30"/>
  <c r="D34" i="30"/>
  <c r="D35" i="30"/>
  <c r="D36" i="30"/>
  <c r="D37" i="30"/>
  <c r="D38" i="30"/>
  <c r="D39" i="30"/>
  <c r="D40" i="30"/>
  <c r="D41" i="30"/>
  <c r="D42" i="30"/>
  <c r="D43" i="30"/>
  <c r="D44" i="30"/>
  <c r="D45" i="30"/>
  <c r="D46" i="30"/>
  <c r="D47" i="30"/>
  <c r="D48" i="30"/>
  <c r="D49" i="30"/>
  <c r="D50" i="30"/>
  <c r="D51" i="30"/>
  <c r="D52" i="30"/>
  <c r="D53" i="30"/>
  <c r="D54" i="30"/>
  <c r="D55" i="30"/>
  <c r="D56" i="30"/>
  <c r="D57" i="30"/>
  <c r="D58" i="30"/>
  <c r="D59" i="30"/>
  <c r="D60" i="30"/>
  <c r="D11" i="30"/>
  <c r="E59" i="30"/>
  <c r="E57" i="30"/>
  <c r="E55" i="30"/>
  <c r="E53" i="30"/>
  <c r="E51" i="30"/>
  <c r="E49" i="30"/>
  <c r="E47" i="30"/>
  <c r="E45" i="30"/>
  <c r="E43" i="30"/>
  <c r="E41" i="30"/>
  <c r="E39" i="30"/>
  <c r="E37" i="30"/>
  <c r="E35" i="30"/>
  <c r="E33" i="30"/>
  <c r="E32" i="30"/>
  <c r="E31" i="30"/>
  <c r="E30" i="30"/>
  <c r="E28" i="30"/>
  <c r="E26" i="30"/>
  <c r="E24" i="30"/>
  <c r="E22" i="30"/>
  <c r="E20" i="30"/>
  <c r="E18" i="30"/>
  <c r="E16" i="30"/>
  <c r="E14" i="30"/>
  <c r="E13" i="30"/>
  <c r="E12" i="30"/>
  <c r="E11" i="30"/>
  <c r="G7" i="19"/>
  <c r="E54" i="30"/>
  <c r="E36" i="30"/>
  <c r="E60" i="30"/>
  <c r="E17" i="30"/>
  <c r="E38" i="30"/>
  <c r="E40" i="30"/>
  <c r="E44" i="30"/>
  <c r="E56" i="30"/>
  <c r="E15" i="30"/>
  <c r="E50" i="30"/>
  <c r="E19" i="30"/>
  <c r="E21" i="30"/>
  <c r="E23" i="30"/>
  <c r="E25" i="30"/>
  <c r="E27" i="30"/>
  <c r="E29" i="30"/>
  <c r="E34" i="30"/>
  <c r="E42" i="30"/>
  <c r="E46" i="30"/>
  <c r="E48" i="30"/>
  <c r="E52" i="30"/>
  <c r="E58" i="30"/>
  <c r="AK54" i="19"/>
  <c r="AK26" i="19"/>
  <c r="AK22" i="19"/>
  <c r="AK18" i="19"/>
  <c r="AK14" i="19"/>
  <c r="AK58" i="19"/>
  <c r="AK34" i="19"/>
  <c r="AK55" i="19"/>
  <c r="AK51" i="19"/>
  <c r="AK10" i="19"/>
  <c r="AK47" i="19"/>
  <c r="AK30" i="19"/>
  <c r="AK12" i="19"/>
  <c r="AK50" i="19"/>
  <c r="AK46" i="19"/>
  <c r="AK38" i="19"/>
  <c r="AK42" i="19"/>
  <c r="W56" i="19"/>
  <c r="W51" i="19"/>
  <c r="W48" i="19"/>
  <c r="W43" i="19"/>
  <c r="W40" i="19"/>
  <c r="W35" i="19"/>
  <c r="W32" i="19"/>
  <c r="W27" i="19"/>
  <c r="W24" i="19"/>
  <c r="W19" i="19"/>
  <c r="W16" i="19"/>
  <c r="W11" i="19"/>
  <c r="AL52" i="19" l="1"/>
  <c r="AK52" i="19"/>
  <c r="AL57" i="19"/>
  <c r="AK57" i="19"/>
  <c r="AL49" i="19"/>
  <c r="AK49" i="19"/>
  <c r="AG11" i="19"/>
  <c r="AJ53" i="19"/>
  <c r="AJ45" i="19"/>
  <c r="AM57" i="19"/>
  <c r="AM49" i="19"/>
  <c r="AI44" i="19"/>
  <c r="AI40" i="19"/>
  <c r="AI36" i="19"/>
  <c r="AI32" i="19"/>
  <c r="AI28" i="19"/>
  <c r="AI24" i="19"/>
  <c r="AI20" i="19"/>
  <c r="AI16" i="19"/>
  <c r="AG10" i="19"/>
  <c r="AN25" i="19"/>
  <c r="AN21" i="19"/>
  <c r="AN17" i="19"/>
  <c r="AN13" i="19"/>
  <c r="AN9" i="19"/>
  <c r="AN7" i="19" s="1"/>
  <c r="G3" i="19" s="1"/>
  <c r="AM9" i="19"/>
  <c r="AL9" i="19"/>
  <c r="AK43" i="19"/>
  <c r="AI41" i="19"/>
  <c r="AI37" i="19"/>
  <c r="AI33" i="19"/>
  <c r="AI29" i="19"/>
  <c r="AI25" i="19"/>
  <c r="AI21" i="19"/>
  <c r="AI17" i="19"/>
  <c r="AI13" i="19"/>
  <c r="AK56" i="19"/>
  <c r="AK48" i="19"/>
  <c r="AM39" i="19"/>
  <c r="AM35" i="19"/>
  <c r="AM31" i="19"/>
  <c r="AM27" i="19"/>
  <c r="AM23" i="19"/>
  <c r="AM19" i="19"/>
  <c r="AM15" i="19"/>
  <c r="AN23" i="19"/>
  <c r="AL23" i="19"/>
  <c r="AN19" i="19"/>
  <c r="AL19" i="19"/>
  <c r="AN15" i="19"/>
  <c r="AL15" i="19"/>
  <c r="AN11" i="19"/>
  <c r="AM11" i="19"/>
  <c r="AL11" i="19"/>
  <c r="AN10" i="19"/>
  <c r="AM24" i="19" l="1"/>
  <c r="AJ24" i="19"/>
  <c r="AK45" i="19"/>
  <c r="AL45" i="19"/>
  <c r="AJ13" i="19"/>
  <c r="AM13" i="19"/>
  <c r="AJ29" i="19"/>
  <c r="AM29" i="19"/>
  <c r="AJ28" i="19"/>
  <c r="AM28" i="19"/>
  <c r="AJ44" i="19"/>
  <c r="AM44" i="19"/>
  <c r="AL53" i="19"/>
  <c r="AK53" i="19"/>
  <c r="AJ41" i="19"/>
  <c r="AM41" i="19"/>
  <c r="AJ40" i="19"/>
  <c r="AM40" i="19"/>
  <c r="AJ17" i="19"/>
  <c r="AM17" i="19"/>
  <c r="AJ33" i="19"/>
  <c r="AM33" i="19"/>
  <c r="AJ16" i="19"/>
  <c r="AM16" i="19"/>
  <c r="AJ32" i="19"/>
  <c r="AM32" i="19"/>
  <c r="AJ25" i="19"/>
  <c r="AM25" i="19"/>
  <c r="AJ21" i="19"/>
  <c r="AM21" i="19"/>
  <c r="AJ37" i="19"/>
  <c r="AM37" i="19"/>
  <c r="AM7" i="19"/>
  <c r="E3" i="19" s="1"/>
  <c r="AM20" i="19"/>
  <c r="AJ20" i="19"/>
  <c r="AJ36" i="19"/>
  <c r="AM36" i="19"/>
  <c r="AL32" i="19" l="1"/>
  <c r="AK32" i="19"/>
  <c r="AL20" i="19"/>
  <c r="AK20" i="19"/>
  <c r="AL37" i="19"/>
  <c r="AK37" i="19"/>
  <c r="AK25" i="19"/>
  <c r="AL25" i="19"/>
  <c r="AL16" i="19"/>
  <c r="AK16" i="19"/>
  <c r="AK17" i="19"/>
  <c r="AL17" i="19"/>
  <c r="AL41" i="19"/>
  <c r="AK41" i="19"/>
  <c r="AL44" i="19"/>
  <c r="AK44" i="19"/>
  <c r="AK29" i="19"/>
  <c r="AL29" i="19"/>
  <c r="AK21" i="19"/>
  <c r="AL21" i="19"/>
  <c r="AL24" i="19"/>
  <c r="AK24" i="19"/>
  <c r="AL36" i="19"/>
  <c r="AK36" i="19"/>
  <c r="AL33" i="19"/>
  <c r="AK33" i="19"/>
  <c r="AL40" i="19"/>
  <c r="AK40" i="19"/>
  <c r="AL28" i="19"/>
  <c r="AK28" i="19"/>
  <c r="AK13" i="19"/>
  <c r="AL13" i="19"/>
  <c r="AL7" i="19" s="1"/>
  <c r="J3" i="19" s="1"/>
  <c r="L3" i="19" s="1"/>
</calcChain>
</file>

<file path=xl/sharedStrings.xml><?xml version="1.0" encoding="utf-8"?>
<sst xmlns="http://schemas.openxmlformats.org/spreadsheetml/2006/main" count="206" uniqueCount="201">
  <si>
    <t>総仕入額</t>
    <rPh sb="0" eb="1">
      <t>ソウ</t>
    </rPh>
    <rPh sb="1" eb="3">
      <t>シイ</t>
    </rPh>
    <rPh sb="3" eb="4">
      <t>ガク</t>
    </rPh>
    <phoneticPr fontId="3"/>
  </si>
  <si>
    <t>総売上額</t>
    <rPh sb="0" eb="1">
      <t>ソウ</t>
    </rPh>
    <rPh sb="1" eb="3">
      <t>ウリアゲ</t>
    </rPh>
    <rPh sb="3" eb="4">
      <t>ガク</t>
    </rPh>
    <phoneticPr fontId="3"/>
  </si>
  <si>
    <t>総利益額</t>
    <rPh sb="0" eb="1">
      <t>ソウ</t>
    </rPh>
    <rPh sb="1" eb="3">
      <t>リエキ</t>
    </rPh>
    <rPh sb="3" eb="4">
      <t>ガク</t>
    </rPh>
    <phoneticPr fontId="3"/>
  </si>
  <si>
    <t>利益率</t>
    <rPh sb="0" eb="2">
      <t>リエキ</t>
    </rPh>
    <rPh sb="2" eb="3">
      <t>リツ</t>
    </rPh>
    <phoneticPr fontId="3"/>
  </si>
  <si>
    <t>状態</t>
    <rPh sb="0" eb="2">
      <t>ジョウタイ</t>
    </rPh>
    <phoneticPr fontId="3"/>
  </si>
  <si>
    <t>連番</t>
    <rPh sb="0" eb="2">
      <t>レンバン</t>
    </rPh>
    <phoneticPr fontId="3"/>
  </si>
  <si>
    <t>商品名</t>
    <rPh sb="0" eb="3">
      <t>ショウヒンメイ</t>
    </rPh>
    <phoneticPr fontId="3"/>
  </si>
  <si>
    <t>仕入予定数
Amazon</t>
    <rPh sb="0" eb="2">
      <t>シイレ</t>
    </rPh>
    <rPh sb="2" eb="5">
      <t>ヨテイスウ</t>
    </rPh>
    <phoneticPr fontId="3"/>
  </si>
  <si>
    <t>仕入予定数
ヤフオク</t>
    <rPh sb="0" eb="2">
      <t>シイレ</t>
    </rPh>
    <rPh sb="2" eb="5">
      <t>ヨテイスウ</t>
    </rPh>
    <phoneticPr fontId="3"/>
  </si>
  <si>
    <t>合計数量</t>
  </si>
  <si>
    <t>ASIN</t>
  </si>
  <si>
    <t>Amazon日本 
URL</t>
    <rPh sb="6" eb="8">
      <t>ニホン</t>
    </rPh>
    <phoneticPr fontId="3"/>
  </si>
  <si>
    <t>商品単価
（中国元）</t>
    <rPh sb="0" eb="2">
      <t>ショウヒン</t>
    </rPh>
    <rPh sb="2" eb="4">
      <t>タンカ</t>
    </rPh>
    <rPh sb="6" eb="8">
      <t>チュウゴク</t>
    </rPh>
    <rPh sb="8" eb="9">
      <t>ゲン</t>
    </rPh>
    <phoneticPr fontId="3"/>
  </si>
  <si>
    <t>FBA手数料</t>
    <rPh sb="3" eb="6">
      <t>テスウリョウ</t>
    </rPh>
    <phoneticPr fontId="3"/>
  </si>
  <si>
    <t>Amazon
FBA最安値
（売値）</t>
    <rPh sb="15" eb="17">
      <t>ウリネ</t>
    </rPh>
    <phoneticPr fontId="3"/>
  </si>
  <si>
    <t>予測粗利益率</t>
    <rPh sb="5" eb="6">
      <t>リツ</t>
    </rPh>
    <phoneticPr fontId="3"/>
  </si>
  <si>
    <t>FBA手数料</t>
  </si>
  <si>
    <t>最終原価</t>
  </si>
  <si>
    <t>予測利益
（数量×粗利）</t>
    <rPh sb="0" eb="2">
      <t>ヨソク</t>
    </rPh>
    <rPh sb="2" eb="4">
      <t>リエキ</t>
    </rPh>
    <rPh sb="6" eb="8">
      <t>スウリョウ</t>
    </rPh>
    <rPh sb="9" eb="11">
      <t>アラリ</t>
    </rPh>
    <phoneticPr fontId="3"/>
  </si>
  <si>
    <t>予測仕入額
（数量×最終原価）</t>
    <rPh sb="0" eb="2">
      <t>ヨソク</t>
    </rPh>
    <rPh sb="2" eb="4">
      <t>シイ</t>
    </rPh>
    <rPh sb="4" eb="5">
      <t>ガク</t>
    </rPh>
    <rPh sb="7" eb="9">
      <t>スウリョウ</t>
    </rPh>
    <rPh sb="10" eb="12">
      <t>サイシュウ</t>
    </rPh>
    <rPh sb="12" eb="14">
      <t>ゲンカ</t>
    </rPh>
    <phoneticPr fontId="3"/>
  </si>
  <si>
    <t>予測総売上額
（数量×カート価格）</t>
    <rPh sb="0" eb="2">
      <t>ヨソク</t>
    </rPh>
    <rPh sb="2" eb="3">
      <t>ソウ</t>
    </rPh>
    <rPh sb="3" eb="5">
      <t>ウリアゲ</t>
    </rPh>
    <rPh sb="5" eb="6">
      <t>ガク</t>
    </rPh>
    <rPh sb="8" eb="10">
      <t>スウリョウ</t>
    </rPh>
    <rPh sb="14" eb="16">
      <t>カカク</t>
    </rPh>
    <phoneticPr fontId="3"/>
  </si>
  <si>
    <t>合計</t>
    <rPh sb="0" eb="2">
      <t>ゴウケイ</t>
    </rPh>
    <phoneticPr fontId="3"/>
  </si>
  <si>
    <t>D</t>
    <phoneticPr fontId="3"/>
  </si>
  <si>
    <t>E</t>
    <phoneticPr fontId="3"/>
  </si>
  <si>
    <t>H</t>
    <phoneticPr fontId="3"/>
  </si>
  <si>
    <t>N</t>
    <phoneticPr fontId="3"/>
  </si>
  <si>
    <t>V</t>
    <phoneticPr fontId="3"/>
  </si>
  <si>
    <t>Y</t>
    <phoneticPr fontId="3"/>
  </si>
  <si>
    <t>AD</t>
    <phoneticPr fontId="3"/>
  </si>
  <si>
    <t>AF</t>
    <phoneticPr fontId="3"/>
  </si>
  <si>
    <t>AG</t>
    <phoneticPr fontId="3"/>
  </si>
  <si>
    <t>B</t>
    <phoneticPr fontId="3"/>
  </si>
  <si>
    <t>C</t>
    <phoneticPr fontId="3"/>
  </si>
  <si>
    <t>F</t>
    <phoneticPr fontId="3"/>
  </si>
  <si>
    <t>I</t>
    <phoneticPr fontId="3"/>
  </si>
  <si>
    <t>J</t>
    <phoneticPr fontId="3"/>
  </si>
  <si>
    <t>K</t>
    <phoneticPr fontId="3"/>
  </si>
  <si>
    <t>L</t>
    <phoneticPr fontId="3"/>
  </si>
  <si>
    <t>M</t>
    <phoneticPr fontId="3"/>
  </si>
  <si>
    <t>O</t>
    <phoneticPr fontId="3"/>
  </si>
  <si>
    <t>P</t>
    <phoneticPr fontId="3"/>
  </si>
  <si>
    <t>Q</t>
    <phoneticPr fontId="3"/>
  </si>
  <si>
    <t>S</t>
    <phoneticPr fontId="3"/>
  </si>
  <si>
    <t>T</t>
    <phoneticPr fontId="3"/>
  </si>
  <si>
    <t>U</t>
    <phoneticPr fontId="3"/>
  </si>
  <si>
    <t>X</t>
    <phoneticPr fontId="3"/>
  </si>
  <si>
    <t>AB</t>
    <phoneticPr fontId="3"/>
  </si>
  <si>
    <t>AH</t>
    <phoneticPr fontId="3"/>
  </si>
  <si>
    <t>AI</t>
    <phoneticPr fontId="3"/>
  </si>
  <si>
    <t>AK</t>
    <phoneticPr fontId="3"/>
  </si>
  <si>
    <t>出品データ管理</t>
    <rPh sb="0" eb="2">
      <t>シュッピン</t>
    </rPh>
    <rPh sb="5" eb="7">
      <t>カンリ</t>
    </rPh>
    <phoneticPr fontId="3"/>
  </si>
  <si>
    <t xml:space="preserve">カラー
</t>
    <phoneticPr fontId="3"/>
  </si>
  <si>
    <t xml:space="preserve">サイズ
</t>
    <phoneticPr fontId="3"/>
  </si>
  <si>
    <t>ヤフオク
URL</t>
    <phoneticPr fontId="3"/>
  </si>
  <si>
    <t>中国サイト
URL</t>
    <phoneticPr fontId="3"/>
  </si>
  <si>
    <t>SKU</t>
    <phoneticPr fontId="3"/>
  </si>
  <si>
    <t>FNSKU</t>
    <phoneticPr fontId="3"/>
  </si>
  <si>
    <t>FBA倉庫</t>
    <rPh sb="3" eb="5">
      <t>ソウコ</t>
    </rPh>
    <phoneticPr fontId="3"/>
  </si>
  <si>
    <t>G</t>
    <phoneticPr fontId="3"/>
  </si>
  <si>
    <t>R</t>
    <phoneticPr fontId="3"/>
  </si>
  <si>
    <t>W</t>
    <phoneticPr fontId="3"/>
  </si>
  <si>
    <t>AC</t>
    <phoneticPr fontId="3"/>
  </si>
  <si>
    <t>AE</t>
    <phoneticPr fontId="3"/>
  </si>
  <si>
    <t>AJ</t>
    <phoneticPr fontId="3"/>
  </si>
  <si>
    <t>AL</t>
    <phoneticPr fontId="3"/>
  </si>
  <si>
    <t>AM</t>
    <phoneticPr fontId="3"/>
  </si>
  <si>
    <t>AN</t>
    <phoneticPr fontId="3"/>
  </si>
  <si>
    <t>AO</t>
    <phoneticPr fontId="3"/>
  </si>
  <si>
    <t>AP</t>
    <phoneticPr fontId="3"/>
  </si>
  <si>
    <t>バーコードラベル一覧</t>
    <rPh sb="8" eb="10">
      <t>イチラン</t>
    </rPh>
    <phoneticPr fontId="3"/>
  </si>
  <si>
    <t>送付先住所</t>
    <rPh sb="0" eb="3">
      <t>ソウフサキ</t>
    </rPh>
    <rPh sb="3" eb="5">
      <t>ジュウショ</t>
    </rPh>
    <phoneticPr fontId="3"/>
  </si>
  <si>
    <t>商品画像</t>
    <rPh sb="0" eb="2">
      <t>ショウヒン</t>
    </rPh>
    <rPh sb="2" eb="4">
      <t>ガゾウ</t>
    </rPh>
    <phoneticPr fontId="3"/>
  </si>
  <si>
    <t>個数</t>
    <rPh sb="0" eb="2">
      <t>コスウ</t>
    </rPh>
    <phoneticPr fontId="3"/>
  </si>
  <si>
    <t>ASIN</t>
    <phoneticPr fontId="3"/>
  </si>
  <si>
    <t>FNSKU</t>
    <phoneticPr fontId="3"/>
  </si>
  <si>
    <t>代行手数料
（商品代金の　○○％）
※任意</t>
    <rPh sb="19" eb="21">
      <t>ニンイ</t>
    </rPh>
    <phoneticPr fontId="3"/>
  </si>
  <si>
    <t>名称</t>
    <rPh sb="0" eb="2">
      <t>メイショウ</t>
    </rPh>
    <phoneticPr fontId="3"/>
  </si>
  <si>
    <t>コード</t>
    <phoneticPr fontId="3"/>
  </si>
  <si>
    <t>住所</t>
    <rPh sb="0" eb="2">
      <t>ジュウショ</t>
    </rPh>
    <phoneticPr fontId="3"/>
  </si>
  <si>
    <t>小田原FC</t>
    <rPh sb="0" eb="3">
      <t>オダワラ</t>
    </rPh>
    <phoneticPr fontId="3"/>
  </si>
  <si>
    <t>川越FC</t>
    <rPh sb="0" eb="2">
      <t>カワゴエ</t>
    </rPh>
    <phoneticPr fontId="3"/>
  </si>
  <si>
    <t>川島FC</t>
    <rPh sb="0" eb="2">
      <t>カワシマ</t>
    </rPh>
    <phoneticPr fontId="3"/>
  </si>
  <si>
    <t>堺FC</t>
    <rPh sb="0" eb="1">
      <t>サカイ</t>
    </rPh>
    <phoneticPr fontId="3"/>
  </si>
  <si>
    <t>大東FC</t>
    <rPh sb="0" eb="2">
      <t>ダイトウ</t>
    </rPh>
    <phoneticPr fontId="3"/>
  </si>
  <si>
    <t>鳥栖FC</t>
    <rPh sb="0" eb="2">
      <t>トス</t>
    </rPh>
    <phoneticPr fontId="3"/>
  </si>
  <si>
    <t>FSZ1</t>
    <phoneticPr fontId="3"/>
  </si>
  <si>
    <t>KIX1</t>
    <phoneticPr fontId="3"/>
  </si>
  <si>
    <t>KIX2</t>
    <phoneticPr fontId="3"/>
  </si>
  <si>
    <t>HSG1</t>
    <phoneticPr fontId="3"/>
  </si>
  <si>
    <t>Amazon.co.jp (NRT5) FBA　Warehouse Div. 
1-10-15, Nandai, Kawagoeshi,
Saitamaken, JAPAN
Zip Code : 350-1182
Phone : 0120-999-373</t>
    <phoneticPr fontId="3"/>
  </si>
  <si>
    <t>Amazon.co.jp (HND3) FBA　Warehouse Div. 
2F, 2-1-1, Midorigaoka, Kawajima,
Kawajimacho, Hikigun, Saitamaken, JAPAN
Zip Code :350-0195
Phone : 0120-999-373</t>
    <phoneticPr fontId="3"/>
  </si>
  <si>
    <t xml:space="preserve">Amazon.co.jp (KIX1) FBA　Warehouse Div. 
138-7, Hachimancho, Sakaikuchikkou,
Sakaishi, Osakafu, JAPAN
Zip Code : 590-8589
Phone : 0120-999-373
</t>
    <phoneticPr fontId="3"/>
  </si>
  <si>
    <t>Amazon.co.jp (KIX2) FBA　Warehouse Div. 
2-1-1, Midorigaoka, Daitoushi, 
Osakafu, JAPAN
Zip Code : 574-8531
Phone : 0120-999-373</t>
    <phoneticPr fontId="3"/>
  </si>
  <si>
    <t>FBA倉庫住所一覧</t>
    <rPh sb="3" eb="5">
      <t>ソウコ</t>
    </rPh>
    <rPh sb="5" eb="7">
      <t>ジュウショ</t>
    </rPh>
    <rPh sb="7" eb="9">
      <t>イチラン</t>
    </rPh>
    <phoneticPr fontId="3"/>
  </si>
  <si>
    <t>倉庫コード</t>
    <rPh sb="0" eb="2">
      <t>ソウコ</t>
    </rPh>
    <phoneticPr fontId="3"/>
  </si>
  <si>
    <t>Amazon.co.jp (HSG1) FBA　Warehouse Div.
3-1-3, Yayoigaoka, Tosushi,
Sagaken, Japan
Zip Code : 841-8505 
Phone : 0120-999-373</t>
    <phoneticPr fontId="3"/>
  </si>
  <si>
    <t>Amazon.co.jp (FSZ1) FBA　Warehouse Div.
4-5-1 , Ougimachi, Odawarashi, 
Kanagawaken, JAPAN
Zip Code : 250-8560
Phone : 0120-999-373</t>
    <phoneticPr fontId="3"/>
  </si>
  <si>
    <t>全体をコピーし、貼りつけオプション”値（V)”でペーストすることでそれぞれの書式・数値をコピー出来るようになります。</t>
    <rPh sb="0" eb="2">
      <t>ゼンタイ</t>
    </rPh>
    <rPh sb="8" eb="9">
      <t>ハ</t>
    </rPh>
    <rPh sb="18" eb="19">
      <t>アタイ</t>
    </rPh>
    <rPh sb="38" eb="40">
      <t>ショシキ</t>
    </rPh>
    <rPh sb="41" eb="43">
      <t>スウチ</t>
    </rPh>
    <rPh sb="47" eb="49">
      <t>デキ</t>
    </rPh>
    <phoneticPr fontId="3"/>
  </si>
  <si>
    <t>※Sheet1「商品管理表」が完成すると、こちらのSheet3「ﾊﾞｰｺｰﾄﾞﾗﾍﾞﾙ一覧」は全て自動で作成されます。（画像以外）</t>
    <rPh sb="43" eb="45">
      <t>イチラン</t>
    </rPh>
    <rPh sb="60" eb="62">
      <t>ガゾウ</t>
    </rPh>
    <rPh sb="62" eb="64">
      <t>イガイ</t>
    </rPh>
    <phoneticPr fontId="3"/>
  </si>
  <si>
    <t>代行業者からAmazon FBA　倉庫へ直納する際、商品ラベルを張り付ける作業をします。</t>
    <rPh sb="0" eb="2">
      <t>ダイコウ</t>
    </rPh>
    <rPh sb="2" eb="4">
      <t>ギョウシャ</t>
    </rPh>
    <rPh sb="17" eb="19">
      <t>ソウコ</t>
    </rPh>
    <rPh sb="20" eb="22">
      <t>チョクノウ</t>
    </rPh>
    <rPh sb="24" eb="25">
      <t>サイ</t>
    </rPh>
    <rPh sb="26" eb="28">
      <t>ショウヒン</t>
    </rPh>
    <rPh sb="32" eb="33">
      <t>ハ</t>
    </rPh>
    <rPh sb="34" eb="35">
      <t>ツ</t>
    </rPh>
    <rPh sb="37" eb="39">
      <t>サギョウ</t>
    </rPh>
    <phoneticPr fontId="3"/>
  </si>
  <si>
    <t>その際に、下記のような商品一覧表の提出を求められることがありますので、その際にご利用ください。</t>
    <rPh sb="2" eb="3">
      <t>サイ</t>
    </rPh>
    <rPh sb="5" eb="7">
      <t>カキ</t>
    </rPh>
    <rPh sb="11" eb="13">
      <t>ショウヒン</t>
    </rPh>
    <rPh sb="13" eb="15">
      <t>イチラン</t>
    </rPh>
    <rPh sb="15" eb="16">
      <t>ヒョウ</t>
    </rPh>
    <rPh sb="17" eb="19">
      <t>テイシュツ</t>
    </rPh>
    <rPh sb="20" eb="21">
      <t>モト</t>
    </rPh>
    <rPh sb="37" eb="38">
      <t>サイ</t>
    </rPh>
    <rPh sb="40" eb="42">
      <t>リヨウ</t>
    </rPh>
    <phoneticPr fontId="3"/>
  </si>
  <si>
    <t>「倉庫コード」右の青い部分にマウスを合わせるとドロップダウン（倉庫コード）が表示されます。</t>
    <rPh sb="1" eb="3">
      <t>ソウコ</t>
    </rPh>
    <rPh sb="7" eb="8">
      <t>ミギ</t>
    </rPh>
    <rPh sb="9" eb="10">
      <t>アオ</t>
    </rPh>
    <rPh sb="11" eb="13">
      <t>ブブン</t>
    </rPh>
    <rPh sb="18" eb="19">
      <t>ア</t>
    </rPh>
    <rPh sb="31" eb="33">
      <t>ソウコ</t>
    </rPh>
    <rPh sb="38" eb="40">
      <t>ヒョウジ</t>
    </rPh>
    <phoneticPr fontId="3"/>
  </si>
  <si>
    <t>該当する倉庫コードを選択すると、黄色部分に英語表記の住所が表示されます。</t>
    <rPh sb="0" eb="2">
      <t>ガイトウ</t>
    </rPh>
    <rPh sb="4" eb="6">
      <t>ソウコ</t>
    </rPh>
    <rPh sb="10" eb="12">
      <t>センタク</t>
    </rPh>
    <rPh sb="16" eb="18">
      <t>キイロ</t>
    </rPh>
    <rPh sb="18" eb="20">
      <t>ブブン</t>
    </rPh>
    <rPh sb="21" eb="23">
      <t>エイゴ</t>
    </rPh>
    <rPh sb="23" eb="25">
      <t>ヒョウキ</t>
    </rPh>
    <rPh sb="26" eb="28">
      <t>ジュウショ</t>
    </rPh>
    <rPh sb="29" eb="31">
      <t>ヒョウジ</t>
    </rPh>
    <phoneticPr fontId="3"/>
  </si>
  <si>
    <t>英語表記の発送先情報が必要になります。</t>
    <phoneticPr fontId="3"/>
  </si>
  <si>
    <t>予測原価
（商品単価×為替ﾚｰﾄ）</t>
    <rPh sb="11" eb="13">
      <t>カワセ</t>
    </rPh>
    <phoneticPr fontId="3"/>
  </si>
  <si>
    <t>代行業者から日本のAmazon FBA倉庫へ発送する際、</t>
    <rPh sb="0" eb="2">
      <t>ダイコウ</t>
    </rPh>
    <rPh sb="2" eb="4">
      <t>ギョウシャ</t>
    </rPh>
    <rPh sb="6" eb="8">
      <t>ニホン</t>
    </rPh>
    <rPh sb="19" eb="21">
      <t>ソウコ</t>
    </rPh>
    <rPh sb="22" eb="24">
      <t>ハッソウ</t>
    </rPh>
    <rPh sb="26" eb="27">
      <t>サイ</t>
    </rPh>
    <phoneticPr fontId="3"/>
  </si>
  <si>
    <t>商品単価
（中国元）</t>
    <rPh sb="0" eb="2">
      <t>ショウヒン</t>
    </rPh>
    <rPh sb="2" eb="4">
      <t>タンカ</t>
    </rPh>
    <rPh sb="6" eb="8">
      <t>チュウゴク</t>
    </rPh>
    <phoneticPr fontId="3"/>
  </si>
  <si>
    <t>商品原価
（日本円）</t>
    <rPh sb="0" eb="2">
      <t>ショウヒン</t>
    </rPh>
    <rPh sb="6" eb="8">
      <t>ニホン</t>
    </rPh>
    <phoneticPr fontId="3"/>
  </si>
  <si>
    <t>中国
国内送料　（日本円）</t>
    <rPh sb="0" eb="2">
      <t>チュウゴク</t>
    </rPh>
    <rPh sb="3" eb="5">
      <t>コクナイ</t>
    </rPh>
    <rPh sb="5" eb="7">
      <t>ソウリョウ</t>
    </rPh>
    <rPh sb="9" eb="12">
      <t>ニホンエン</t>
    </rPh>
    <phoneticPr fontId="3"/>
  </si>
  <si>
    <t>記入サンプル</t>
    <rPh sb="0" eb="2">
      <t>キニュウ</t>
    </rPh>
    <phoneticPr fontId="3"/>
  </si>
  <si>
    <t>Amazon商品カテゴリー
出品申請状況</t>
    <rPh sb="6" eb="8">
      <t>ショウヒン</t>
    </rPh>
    <rPh sb="14" eb="16">
      <t>シュッピン</t>
    </rPh>
    <rPh sb="16" eb="18">
      <t>シンセイ</t>
    </rPh>
    <rPh sb="18" eb="20">
      <t>ジョウキョウ</t>
    </rPh>
    <phoneticPr fontId="3"/>
  </si>
  <si>
    <t>予測商品原価
（Q列+R列+S列）</t>
    <rPh sb="2" eb="4">
      <t>ショウヒン</t>
    </rPh>
    <rPh sb="12" eb="13">
      <t>レツ</t>
    </rPh>
    <phoneticPr fontId="3"/>
  </si>
  <si>
    <t>国際送料
（日本円）</t>
    <rPh sb="6" eb="9">
      <t>ニホンエン</t>
    </rPh>
    <phoneticPr fontId="3"/>
  </si>
  <si>
    <t>商品重量
（kg）</t>
    <rPh sb="0" eb="4">
      <t>ショウヒンジュウリョウ</t>
    </rPh>
    <phoneticPr fontId="3"/>
  </si>
  <si>
    <t>中国
国内送料　（中国元）</t>
    <rPh sb="0" eb="2">
      <t>チュウゴク</t>
    </rPh>
    <rPh sb="3" eb="5">
      <t>コクナイ</t>
    </rPh>
    <rPh sb="5" eb="7">
      <t>ソウリョウ</t>
    </rPh>
    <rPh sb="9" eb="11">
      <t>チュウゴク</t>
    </rPh>
    <rPh sb="11" eb="12">
      <t>ゲンキ</t>
    </rPh>
    <phoneticPr fontId="3"/>
  </si>
  <si>
    <t>関税＋消費税
（日本円）</t>
    <rPh sb="3" eb="6">
      <t>ショウヒゼイ</t>
    </rPh>
    <rPh sb="8" eb="11">
      <t>ニホンエン</t>
    </rPh>
    <phoneticPr fontId="3"/>
  </si>
  <si>
    <t>決済手数料
（決済料金の　○○％）
※任意</t>
    <rPh sb="0" eb="2">
      <t>ケッサイ</t>
    </rPh>
    <rPh sb="7" eb="9">
      <t>ケッサイ</t>
    </rPh>
    <rPh sb="9" eb="11">
      <t>リョウキン</t>
    </rPh>
    <rPh sb="19" eb="21">
      <t>ニンイ</t>
    </rPh>
    <phoneticPr fontId="3"/>
  </si>
  <si>
    <t>予測差額
（U列⁻T列）</t>
    <rPh sb="7" eb="8">
      <t>レツ</t>
    </rPh>
    <rPh sb="10" eb="11">
      <t>レツ</t>
    </rPh>
    <phoneticPr fontId="3"/>
  </si>
  <si>
    <t>黒</t>
    <rPh sb="0" eb="1">
      <t>クロ</t>
    </rPh>
    <phoneticPr fontId="3"/>
  </si>
  <si>
    <t xml:space="preserve">ランキング
</t>
    <phoneticPr fontId="3"/>
  </si>
  <si>
    <t>AT</t>
    <phoneticPr fontId="3"/>
  </si>
  <si>
    <t>AS</t>
    <phoneticPr fontId="3"/>
  </si>
  <si>
    <t>AR</t>
    <phoneticPr fontId="3"/>
  </si>
  <si>
    <t>AQ</t>
    <phoneticPr fontId="3"/>
  </si>
  <si>
    <t>Z</t>
    <phoneticPr fontId="3"/>
  </si>
  <si>
    <t>AA</t>
    <phoneticPr fontId="3"/>
  </si>
  <si>
    <t>メモ</t>
    <phoneticPr fontId="3"/>
  </si>
  <si>
    <t>備考</t>
    <rPh sb="0" eb="2">
      <t>bikou</t>
    </rPh>
    <phoneticPr fontId="3"/>
  </si>
  <si>
    <t>市川FC</t>
    <rPh sb="0" eb="2">
      <t>イチカワ</t>
    </rPh>
    <phoneticPr fontId="3"/>
  </si>
  <si>
    <t>NRT1</t>
    <phoneticPr fontId="3"/>
  </si>
  <si>
    <t>Amazon.co.jp (NRT1) FBA　Warehouse Div.
2-13-1, Shiohama, Ichikawashi,
Chibaken, Japan
Zip Code : 272-0193
Phone : 0120-999-373</t>
    <phoneticPr fontId="3"/>
  </si>
  <si>
    <t>八千代FC</t>
    <rPh sb="0" eb="3">
      <t>ヤチヨ</t>
    </rPh>
    <phoneticPr fontId="3"/>
  </si>
  <si>
    <t>NRT2</t>
    <phoneticPr fontId="3"/>
  </si>
  <si>
    <t>Amazon.co.jp (NRT2) FBA　Warehouse Div.
2036, Kamikouya, Yachiyoshi,
Chibaken, Japan
Zip Code : 276-8525
Phone : 0120-999-373</t>
    <phoneticPr fontId="3"/>
  </si>
  <si>
    <t>NRT5</t>
    <phoneticPr fontId="3"/>
  </si>
  <si>
    <t>HND3</t>
    <phoneticPr fontId="3"/>
  </si>
  <si>
    <t>多治見FC</t>
    <rPh sb="0" eb="3">
      <t>タジミ</t>
    </rPh>
    <phoneticPr fontId="3"/>
  </si>
  <si>
    <t>NGO2</t>
    <phoneticPr fontId="3"/>
  </si>
  <si>
    <t>Amazon.co.jp (NGO2) FBA　Warehouse Div.
10-6, Asahigaoka, Tajimishi,
Gifuken, Japan
Zip Code : 507-8585
Phone : 0120-999-373</t>
    <phoneticPr fontId="3"/>
  </si>
  <si>
    <t>FSZ1</t>
  </si>
  <si>
    <t>許可済み</t>
  </si>
  <si>
    <t>売上総利益額
（粗利益）</t>
    <rPh sb="3" eb="6">
      <t>リエキガク</t>
    </rPh>
    <rPh sb="9" eb="11">
      <t>リエキ</t>
    </rPh>
    <phoneticPr fontId="3"/>
  </si>
  <si>
    <t>売上総利益率
（粗利益率）</t>
    <rPh sb="9" eb="11">
      <t>リエキ</t>
    </rPh>
    <phoneticPr fontId="3"/>
  </si>
  <si>
    <t>輸入経費実績
（S列と比較）</t>
    <rPh sb="0" eb="2">
      <t>ユニュウ</t>
    </rPh>
    <rPh sb="2" eb="4">
      <t>ショケイヒ</t>
    </rPh>
    <rPh sb="4" eb="6">
      <t>ジッセキ</t>
    </rPh>
    <rPh sb="9" eb="10">
      <t>レツ</t>
    </rPh>
    <rPh sb="11" eb="13">
      <t>ヒカク</t>
    </rPh>
    <phoneticPr fontId="3"/>
  </si>
  <si>
    <t>輸入経費
（＠○○○と予測）</t>
    <rPh sb="0" eb="2">
      <t>ユニュウ</t>
    </rPh>
    <rPh sb="2" eb="4">
      <t>ショケイヒ</t>
    </rPh>
    <rPh sb="11" eb="13">
      <t>ヨソク</t>
    </rPh>
    <phoneticPr fontId="3"/>
  </si>
  <si>
    <t>倉庫</t>
    <rPh sb="0" eb="2">
      <t>ソウコ</t>
    </rPh>
    <phoneticPr fontId="3"/>
  </si>
  <si>
    <t>NGO2</t>
  </si>
  <si>
    <t>○</t>
  </si>
  <si>
    <t>商品仕入れ・売上・利益管理</t>
    <rPh sb="0" eb="2">
      <t>ショウヒン</t>
    </rPh>
    <rPh sb="2" eb="4">
      <t>シイ</t>
    </rPh>
    <rPh sb="6" eb="8">
      <t>ウリアゲ</t>
    </rPh>
    <rPh sb="9" eb="11">
      <t>リエキ</t>
    </rPh>
    <rPh sb="11" eb="13">
      <t>カンリ</t>
    </rPh>
    <phoneticPr fontId="3"/>
  </si>
  <si>
    <t>JANコード</t>
    <phoneticPr fontId="3"/>
  </si>
  <si>
    <t>FBA直送
作業料
（@¥○○）
※任意</t>
    <rPh sb="18" eb="20">
      <t>ニンイ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</si>
  <si>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</si>
  <si>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</si>
  <si>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</si>
  <si>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</si>
  <si>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</si>
  <si>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</si>
  <si>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</si>
  <si>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</si>
  <si>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</si>
  <si>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</si>
  <si>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</si>
  <si>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</si>
  <si>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</si>
  <si>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</si>
  <si>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</si>
  <si>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</si>
  <si>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⑰</t>
    <phoneticPr fontId="3"/>
  </si>
  <si>
    <t>⑱</t>
    <phoneticPr fontId="3"/>
  </si>
  <si>
    <t>⑲</t>
    <phoneticPr fontId="3"/>
  </si>
  <si>
    <t>⑳</t>
    <phoneticPr fontId="3"/>
  </si>
  <si>
    <t>㉑</t>
    <phoneticPr fontId="3"/>
  </si>
  <si>
    <t>㉒</t>
    <phoneticPr fontId="3"/>
  </si>
  <si>
    <t>㉓</t>
    <phoneticPr fontId="3"/>
  </si>
  <si>
    <t>㉔</t>
    <phoneticPr fontId="3"/>
  </si>
  <si>
    <t>㉕</t>
    <phoneticPr fontId="3"/>
  </si>
  <si>
    <t>㉖</t>
    <phoneticPr fontId="3"/>
  </si>
  <si>
    <t>㉗</t>
    <phoneticPr fontId="3"/>
  </si>
  <si>
    <t>㉘</t>
    <phoneticPr fontId="3"/>
  </si>
  <si>
    <t>㉙</t>
    <phoneticPr fontId="3"/>
  </si>
  <si>
    <t>㉚</t>
    <phoneticPr fontId="3"/>
  </si>
  <si>
    <t>㉛</t>
    <phoneticPr fontId="3"/>
  </si>
  <si>
    <t>㉜</t>
    <phoneticPr fontId="3"/>
  </si>
  <si>
    <t>㉝</t>
    <phoneticPr fontId="3"/>
  </si>
  <si>
    <t>㉞</t>
    <phoneticPr fontId="3"/>
  </si>
  <si>
    <t>㉟</t>
    <phoneticPr fontId="3"/>
  </si>
  <si>
    <t>㊱</t>
    <phoneticPr fontId="3"/>
  </si>
  <si>
    <t>㊲</t>
    <phoneticPr fontId="3"/>
  </si>
  <si>
    <t>㊳</t>
    <phoneticPr fontId="3"/>
  </si>
  <si>
    <t>㊴</t>
    <phoneticPr fontId="3"/>
  </si>
  <si>
    <t>㊵</t>
    <phoneticPr fontId="3"/>
  </si>
  <si>
    <t>㊶</t>
    <phoneticPr fontId="3"/>
  </si>
  <si>
    <t>㊷</t>
    <phoneticPr fontId="3"/>
  </si>
  <si>
    <t>㊸</t>
    <phoneticPr fontId="3"/>
  </si>
  <si>
    <t>㊹</t>
    <phoneticPr fontId="3"/>
  </si>
  <si>
    <t>㊺</t>
    <phoneticPr fontId="3"/>
  </si>
  <si>
    <t>㊻</t>
    <rPh sb="0" eb="1">
      <t>③</t>
    </rPh>
    <phoneticPr fontId="3"/>
  </si>
  <si>
    <t>㊼</t>
    <phoneticPr fontId="3"/>
  </si>
  <si>
    <t>㊽</t>
    <rPh sb="0" eb="1">
      <t>⑬</t>
    </rPh>
    <phoneticPr fontId="3"/>
  </si>
  <si>
    <t>㊾</t>
    <rPh sb="0" eb="1">
      <t>marusuuji</t>
    </rPh>
    <phoneticPr fontId="3"/>
  </si>
  <si>
    <t>利益計算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</si>
</sst>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#,###&quot;円&quot;"/>
    <numFmt numFmtId="177" formatCode="&quot;¥&quot;#,##0_);[Red]\(&quot;¥&quot;#,##0\)"/>
    <numFmt numFmtId="178" formatCode="&quot;¥&quot;#,##0.00_);[Red]\(&quot;¥&quot;#,##0.00\)"/>
    <numFmt numFmtId="179" formatCode="&quot;¥&quot;#,##0.0_);[Red]\(&quot;¥&quot;#,##0.0\)"/>
    <numFmt numFmtId="180" formatCode="[$¥-804]#,##0.00;[Red][$¥-804]\-#,##0.00"/>
    <numFmt numFmtId="181" formatCode="##,##0.0&quot;元&quot;"/>
    <numFmt numFmtId="182" formatCode="##,##0.00&quot;元&quot;"/>
    <numFmt numFmtId="183" formatCode="###0.0&quot; kg&quot;"/>
    <numFmt numFmtId="184" formatCode="0_ "/>
  </numFmts>
  <fonts count="3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1"/>
      <color indexed="8"/>
      <name val="TakaoPGothic"/>
      <family val="2"/>
    </font>
    <font>
      <u/>
      <sz val="11"/>
      <color indexed="12"/>
      <name val="宋体"/>
      <family val="3"/>
      <charset val="128"/>
    </font>
    <font>
      <sz val="11"/>
      <color theme="1"/>
      <name val="ＭＳ Ｐゴシック"/>
      <family val="2"/>
      <scheme val="minor"/>
    </font>
    <font>
      <sz val="12"/>
      <color theme="1"/>
      <name val="Meiryo UI"/>
      <family val="3"/>
      <charset val="128"/>
    </font>
    <font>
      <sz val="14"/>
      <color rgb="FF000000"/>
      <name val="メイリオ"/>
      <family val="3"/>
      <charset val="128"/>
    </font>
    <font>
      <sz val="14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4"/>
      <color rgb="FFFF0000"/>
      <name val="メイリオ"/>
      <family val="3"/>
      <charset val="128"/>
    </font>
    <font>
      <b/>
      <sz val="24"/>
      <color rgb="FFFF0000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6"/>
      <name val="メイリオ"/>
      <family val="3"/>
      <charset val="128"/>
    </font>
    <font>
      <sz val="16"/>
      <color theme="1"/>
      <name val="メイリオ"/>
      <family val="3"/>
      <charset val="128"/>
    </font>
    <font>
      <sz val="16"/>
      <color rgb="FF000000"/>
      <name val="メイリオ"/>
      <family val="3"/>
      <charset val="128"/>
    </font>
    <font>
      <u/>
      <sz val="16"/>
      <color theme="10"/>
      <name val="ＭＳ Ｐゴシック"/>
      <family val="2"/>
      <charset val="128"/>
      <scheme val="minor"/>
    </font>
    <font>
      <sz val="16"/>
      <color rgb="FF0070C0"/>
      <name val="メイリオ"/>
      <family val="3"/>
      <charset val="128"/>
    </font>
    <font>
      <sz val="16"/>
      <color rgb="FFFF0000"/>
      <name val="メイリオ"/>
      <family val="3"/>
      <charset val="128"/>
    </font>
    <font>
      <u/>
      <sz val="16"/>
      <color rgb="FF0070C0"/>
      <name val="ＭＳ Ｐゴシック"/>
      <family val="2"/>
      <charset val="128"/>
      <scheme val="minor"/>
    </font>
    <font>
      <u/>
      <sz val="16"/>
      <color theme="10"/>
      <name val="メイリオ"/>
      <family val="3"/>
      <charset val="128"/>
    </font>
    <font>
      <sz val="16"/>
      <color theme="1"/>
      <name val="ＭＳ Ｐゴシック"/>
      <family val="2"/>
      <charset val="128"/>
      <scheme val="minor"/>
    </font>
    <font>
      <b/>
      <sz val="16"/>
      <color theme="0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rgb="FF000000"/>
      <name val="Meiryo"/>
      <family val="3"/>
      <charset val="128"/>
    </font>
    <font>
      <sz val="13"/>
      <color rgb="FF333333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980E8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66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rgb="FFFF3300"/>
      </left>
      <right style="thick">
        <color rgb="FFFF3300"/>
      </right>
      <top style="thick">
        <color rgb="FFFF3300"/>
      </top>
      <bottom style="thick">
        <color rgb="FFFF33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52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>
      <alignment vertical="center"/>
    </xf>
    <xf numFmtId="0" fontId="2" fillId="0" borderId="0">
      <alignment vertical="center"/>
    </xf>
    <xf numFmtId="0" fontId="7" fillId="0" borderId="0" applyNumberFormat="0" applyFill="0" applyBorder="0" applyProtection="0">
      <alignment vertical="center"/>
    </xf>
    <xf numFmtId="0" fontId="8" fillId="0" borderId="0"/>
    <xf numFmtId="38" fontId="1" fillId="0" borderId="0" applyFon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14" fontId="9" fillId="0" borderId="7" xfId="0" applyNumberFormat="1" applyFont="1" applyBorder="1" applyAlignment="1">
      <alignment wrapText="1"/>
    </xf>
    <xf numFmtId="0" fontId="9" fillId="0" borderId="7" xfId="0" applyFont="1" applyBorder="1" applyAlignment="1">
      <alignment horizontal="left" vertical="top" wrapText="1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81" fontId="12" fillId="0" borderId="0" xfId="0" applyNumberFormat="1" applyFont="1" applyBorder="1" applyAlignment="1"/>
    <xf numFmtId="177" fontId="12" fillId="0" borderId="0" xfId="0" applyNumberFormat="1" applyFont="1" applyBorder="1" applyAlignment="1"/>
    <xf numFmtId="9" fontId="12" fillId="0" borderId="0" xfId="0" applyNumberFormat="1" applyFont="1" applyBorder="1" applyAlignment="1"/>
    <xf numFmtId="181" fontId="10" fillId="0" borderId="0" xfId="0" applyNumberFormat="1" applyFont="1" applyBorder="1" applyAlignment="1">
      <alignment horizontal="right"/>
    </xf>
    <xf numFmtId="177" fontId="12" fillId="0" borderId="0" xfId="0" applyNumberFormat="1" applyFont="1" applyBorder="1" applyAlignment="1">
      <alignment horizontal="right"/>
    </xf>
    <xf numFmtId="177" fontId="12" fillId="0" borderId="0" xfId="0" applyNumberFormat="1" applyFont="1" applyFill="1" applyBorder="1" applyAlignment="1">
      <alignment horizontal="right"/>
    </xf>
    <xf numFmtId="9" fontId="12" fillId="0" borderId="0" xfId="0" applyNumberFormat="1" applyFont="1" applyBorder="1" applyAlignment="1">
      <alignment horizontal="right"/>
    </xf>
    <xf numFmtId="6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1" fillId="8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181" fontId="12" fillId="0" borderId="24" xfId="0" applyNumberFormat="1" applyFont="1" applyFill="1" applyBorder="1" applyAlignment="1">
      <alignment horizontal="center" vertical="center" wrapText="1"/>
    </xf>
    <xf numFmtId="177" fontId="12" fillId="3" borderId="29" xfId="0" applyNumberFormat="1" applyFont="1" applyFill="1" applyBorder="1" applyAlignment="1">
      <alignment horizontal="center" vertical="center" wrapText="1"/>
    </xf>
    <xf numFmtId="177" fontId="12" fillId="0" borderId="24" xfId="0" applyNumberFormat="1" applyFont="1" applyFill="1" applyBorder="1" applyAlignment="1">
      <alignment horizontal="center" vertical="center" wrapText="1"/>
    </xf>
    <xf numFmtId="177" fontId="12" fillId="3" borderId="24" xfId="0" applyNumberFormat="1" applyFont="1" applyFill="1" applyBorder="1" applyAlignment="1">
      <alignment horizontal="center" vertical="center" wrapText="1"/>
    </xf>
    <xf numFmtId="9" fontId="12" fillId="3" borderId="24" xfId="0" applyNumberFormat="1" applyFont="1" applyFill="1" applyBorder="1" applyAlignment="1">
      <alignment horizontal="center" vertical="center"/>
    </xf>
    <xf numFmtId="177" fontId="12" fillId="3" borderId="24" xfId="0" applyNumberFormat="1" applyFont="1" applyFill="1" applyBorder="1" applyAlignment="1">
      <alignment horizontal="center" vertical="center"/>
    </xf>
    <xf numFmtId="9" fontId="12" fillId="3" borderId="24" xfId="0" applyNumberFormat="1" applyFont="1" applyFill="1" applyBorder="1" applyAlignment="1">
      <alignment horizontal="center" vertical="center" wrapText="1"/>
    </xf>
    <xf numFmtId="6" fontId="12" fillId="3" borderId="24" xfId="0" applyNumberFormat="1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8" borderId="28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80" fontId="11" fillId="0" borderId="0" xfId="146" applyNumberFormat="1" applyFont="1" applyFill="1" applyBorder="1" applyAlignment="1">
      <alignment horizontal="center"/>
    </xf>
    <xf numFmtId="177" fontId="11" fillId="0" borderId="0" xfId="0" applyNumberFormat="1" applyFont="1" applyFill="1" applyBorder="1" applyAlignment="1">
      <alignment horizontal="center"/>
    </xf>
    <xf numFmtId="181" fontId="11" fillId="0" borderId="0" xfId="0" applyNumberFormat="1" applyFont="1" applyFill="1" applyBorder="1" applyAlignment="1">
      <alignment horizontal="center"/>
    </xf>
    <xf numFmtId="176" fontId="11" fillId="0" borderId="0" xfId="0" applyNumberFormat="1" applyFont="1" applyFill="1" applyBorder="1" applyAlignment="1">
      <alignment horizontal="center"/>
    </xf>
    <xf numFmtId="9" fontId="11" fillId="0" borderId="0" xfId="0" applyNumberFormat="1" applyFont="1" applyFill="1" applyBorder="1" applyAlignment="1">
      <alignment horizontal="center"/>
    </xf>
    <xf numFmtId="179" fontId="10" fillId="0" borderId="0" xfId="0" applyNumberFormat="1" applyFont="1" applyFill="1" applyBorder="1" applyAlignment="1">
      <alignment horizontal="center"/>
    </xf>
    <xf numFmtId="177" fontId="11" fillId="6" borderId="0" xfId="0" applyNumberFormat="1" applyFont="1" applyFill="1" applyBorder="1" applyAlignment="1">
      <alignment horizontal="center"/>
    </xf>
    <xf numFmtId="6" fontId="11" fillId="6" borderId="0" xfId="0" applyNumberFormat="1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81" fontId="10" fillId="0" borderId="0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right"/>
    </xf>
    <xf numFmtId="181" fontId="12" fillId="0" borderId="0" xfId="0" applyNumberFormat="1" applyFont="1" applyFill="1" applyBorder="1" applyAlignment="1"/>
    <xf numFmtId="177" fontId="12" fillId="0" borderId="0" xfId="0" applyNumberFormat="1" applyFont="1" applyFill="1" applyBorder="1" applyAlignment="1"/>
    <xf numFmtId="9" fontId="12" fillId="0" borderId="0" xfId="0" applyNumberFormat="1" applyFont="1" applyFill="1" applyBorder="1" applyAlignment="1"/>
    <xf numFmtId="9" fontId="12" fillId="0" borderId="0" xfId="0" applyNumberFormat="1" applyFont="1" applyFill="1" applyBorder="1" applyAlignment="1">
      <alignment horizontal="right"/>
    </xf>
    <xf numFmtId="6" fontId="12" fillId="0" borderId="0" xfId="0" applyNumberFormat="1" applyFont="1" applyFill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12" fillId="0" borderId="0" xfId="0" applyFont="1"/>
    <xf numFmtId="0" fontId="12" fillId="0" borderId="4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4" xfId="0" applyFont="1" applyBorder="1" applyAlignment="1">
      <alignment horizontal="left"/>
    </xf>
    <xf numFmtId="0" fontId="12" fillId="0" borderId="32" xfId="0" applyFont="1" applyBorder="1"/>
    <xf numFmtId="0" fontId="12" fillId="0" borderId="33" xfId="0" applyFont="1" applyBorder="1"/>
    <xf numFmtId="0" fontId="12" fillId="0" borderId="32" xfId="0" applyFont="1" applyBorder="1" applyAlignment="1">
      <alignment horizontal="left"/>
    </xf>
    <xf numFmtId="0" fontId="12" fillId="0" borderId="13" xfId="0" applyFont="1" applyBorder="1"/>
    <xf numFmtId="0" fontId="12" fillId="0" borderId="9" xfId="0" applyFont="1" applyBorder="1"/>
    <xf numFmtId="0" fontId="12" fillId="0" borderId="9" xfId="0" applyFont="1" applyBorder="1" applyAlignment="1">
      <alignment horizontal="center"/>
    </xf>
    <xf numFmtId="0" fontId="12" fillId="0" borderId="14" xfId="0" applyFont="1" applyBorder="1"/>
    <xf numFmtId="0" fontId="12" fillId="0" borderId="13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81" fontId="10" fillId="3" borderId="24" xfId="0" applyNumberFormat="1" applyFont="1" applyFill="1" applyBorder="1" applyAlignment="1">
      <alignment horizontal="center" vertical="center" wrapText="1"/>
    </xf>
    <xf numFmtId="177" fontId="12" fillId="0" borderId="29" xfId="0" applyNumberFormat="1" applyFont="1" applyFill="1" applyBorder="1" applyAlignment="1">
      <alignment horizontal="center" vertical="center" wrapText="1"/>
    </xf>
    <xf numFmtId="182" fontId="17" fillId="0" borderId="0" xfId="146" applyNumberFormat="1" applyFont="1" applyFill="1" applyBorder="1" applyAlignment="1"/>
    <xf numFmtId="177" fontId="17" fillId="0" borderId="0" xfId="0" applyNumberFormat="1" applyFont="1" applyFill="1" applyBorder="1" applyAlignment="1"/>
    <xf numFmtId="176" fontId="18" fillId="0" borderId="0" xfId="0" applyNumberFormat="1" applyFont="1" applyFill="1" applyBorder="1" applyAlignment="1"/>
    <xf numFmtId="177" fontId="17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/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/>
    <xf numFmtId="0" fontId="17" fillId="0" borderId="0" xfId="0" applyFont="1" applyFill="1" applyBorder="1" applyAlignment="1"/>
    <xf numFmtId="6" fontId="17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/>
    <xf numFmtId="176" fontId="17" fillId="0" borderId="0" xfId="0" applyNumberFormat="1" applyFont="1" applyFill="1" applyBorder="1" applyAlignment="1"/>
    <xf numFmtId="0" fontId="24" fillId="0" borderId="0" xfId="146" applyFont="1" applyFill="1" applyBorder="1" applyAlignment="1"/>
    <xf numFmtId="0" fontId="25" fillId="0" borderId="0" xfId="0" applyFont="1" applyBorder="1" applyAlignment="1"/>
    <xf numFmtId="183" fontId="17" fillId="0" borderId="0" xfId="151" applyNumberFormat="1" applyFont="1" applyFill="1" applyBorder="1" applyAlignment="1">
      <alignment horizontal="right"/>
    </xf>
    <xf numFmtId="0" fontId="18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145" applyFont="1" applyBorder="1" applyAlignment="1">
      <alignment horizontal="center"/>
    </xf>
    <xf numFmtId="184" fontId="17" fillId="0" borderId="0" xfId="0" applyNumberFormat="1" applyFont="1" applyFill="1" applyBorder="1" applyAlignment="1">
      <alignment horizontal="center"/>
    </xf>
    <xf numFmtId="181" fontId="26" fillId="9" borderId="15" xfId="0" applyNumberFormat="1" applyFont="1" applyFill="1" applyBorder="1" applyAlignment="1">
      <alignment horizontal="center" vertical="center"/>
    </xf>
    <xf numFmtId="6" fontId="17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7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8" fillId="2" borderId="2" xfId="0" applyFont="1" applyFill="1" applyBorder="1" applyAlignment="1"/>
    <xf numFmtId="0" fontId="25" fillId="3" borderId="2" xfId="0" applyFont="1" applyFill="1" applyBorder="1" applyAlignment="1"/>
    <xf numFmtId="0" fontId="18" fillId="3" borderId="2" xfId="0" applyFont="1" applyFill="1" applyBorder="1" applyAlignment="1"/>
    <xf numFmtId="181" fontId="18" fillId="2" borderId="10" xfId="0" applyNumberFormat="1" applyFont="1" applyFill="1" applyBorder="1" applyAlignment="1"/>
    <xf numFmtId="178" fontId="18" fillId="2" borderId="34" xfId="0" applyNumberFormat="1" applyFont="1" applyFill="1" applyBorder="1" applyAlignment="1"/>
    <xf numFmtId="177" fontId="18" fillId="2" borderId="11" xfId="0" applyNumberFormat="1" applyFont="1" applyFill="1" applyBorder="1" applyAlignment="1"/>
    <xf numFmtId="177" fontId="18" fillId="2" borderId="2" xfId="0" applyNumberFormat="1" applyFont="1" applyFill="1" applyBorder="1" applyAlignment="1"/>
    <xf numFmtId="181" fontId="19" fillId="2" borderId="10" xfId="0" applyNumberFormat="1" applyFont="1" applyFill="1" applyBorder="1" applyAlignment="1">
      <alignment horizontal="right"/>
    </xf>
    <xf numFmtId="178" fontId="18" fillId="2" borderId="30" xfId="0" applyNumberFormat="1" applyFont="1" applyFill="1" applyBorder="1" applyAlignment="1">
      <alignment horizontal="right"/>
    </xf>
    <xf numFmtId="178" fontId="18" fillId="2" borderId="0" xfId="0" applyNumberFormat="1" applyFont="1" applyFill="1" applyBorder="1" applyAlignment="1">
      <alignment horizontal="right"/>
    </xf>
    <xf numFmtId="177" fontId="18" fillId="2" borderId="30" xfId="0" applyNumberFormat="1" applyFont="1" applyFill="1" applyBorder="1" applyAlignment="1">
      <alignment horizontal="right"/>
    </xf>
    <xf numFmtId="177" fontId="18" fillId="2" borderId="2" xfId="0" applyNumberFormat="1" applyFont="1" applyFill="1" applyBorder="1" applyAlignment="1">
      <alignment horizontal="right"/>
    </xf>
    <xf numFmtId="177" fontId="18" fillId="2" borderId="11" xfId="0" applyNumberFormat="1" applyFont="1" applyFill="1" applyBorder="1" applyAlignment="1">
      <alignment horizontal="right"/>
    </xf>
    <xf numFmtId="9" fontId="18" fillId="2" borderId="2" xfId="0" applyNumberFormat="1" applyFont="1" applyFill="1" applyBorder="1" applyAlignment="1">
      <alignment horizontal="right"/>
    </xf>
    <xf numFmtId="6" fontId="18" fillId="0" borderId="2" xfId="0" applyNumberFormat="1" applyFont="1" applyFill="1" applyBorder="1" applyAlignment="1">
      <alignment horizontal="right"/>
    </xf>
    <xf numFmtId="0" fontId="19" fillId="0" borderId="3" xfId="0" applyFont="1" applyFill="1" applyBorder="1" applyAlignment="1"/>
    <xf numFmtId="0" fontId="19" fillId="0" borderId="2" xfId="0" applyFont="1" applyFill="1" applyBorder="1" applyAlignment="1"/>
    <xf numFmtId="0" fontId="18" fillId="0" borderId="0" xfId="0" applyFont="1" applyBorder="1" applyAlignment="1"/>
    <xf numFmtId="6" fontId="18" fillId="2" borderId="2" xfId="0" applyNumberFormat="1" applyFont="1" applyFill="1" applyBorder="1" applyAlignment="1">
      <alignment horizontal="right"/>
    </xf>
    <xf numFmtId="0" fontId="12" fillId="0" borderId="31" xfId="0" applyFont="1" applyBorder="1" applyAlignment="1">
      <alignment horizontal="center" vertical="center" wrapText="1"/>
    </xf>
    <xf numFmtId="0" fontId="12" fillId="8" borderId="7" xfId="0" applyFont="1" applyFill="1" applyBorder="1" applyAlignment="1">
      <alignment vertical="center" wrapText="1"/>
    </xf>
    <xf numFmtId="0" fontId="12" fillId="8" borderId="31" xfId="0" applyFont="1" applyFill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9" fontId="17" fillId="0" borderId="0" xfId="0" applyNumberFormat="1" applyFont="1" applyFill="1" applyBorder="1" applyAlignment="1">
      <alignment horizontal="right"/>
    </xf>
    <xf numFmtId="9" fontId="17" fillId="0" borderId="0" xfId="0" applyNumberFormat="1" applyFont="1" applyFill="1" applyBorder="1" applyAlignment="1"/>
    <xf numFmtId="182" fontId="19" fillId="0" borderId="0" xfId="0" applyNumberFormat="1" applyFont="1" applyFill="1" applyBorder="1" applyAlignment="1">
      <alignment horizontal="right"/>
    </xf>
    <xf numFmtId="5" fontId="17" fillId="0" borderId="0" xfId="0" applyNumberFormat="1" applyFont="1" applyFill="1" applyBorder="1" applyAlignment="1"/>
    <xf numFmtId="0" fontId="29" fillId="0" borderId="0" xfId="0" applyFont="1"/>
    <xf numFmtId="0" fontId="12" fillId="0" borderId="0" xfId="0" applyFont="1" applyBorder="1" applyAlignment="1">
      <alignment horizontal="center"/>
    </xf>
    <xf numFmtId="177" fontId="12" fillId="0" borderId="0" xfId="0" applyNumberFormat="1" applyFont="1" applyBorder="1" applyAlignment="1">
      <alignment horizontal="center"/>
    </xf>
    <xf numFmtId="0" fontId="30" fillId="0" borderId="0" xfId="0" applyFont="1"/>
    <xf numFmtId="176" fontId="4" fillId="0" borderId="0" xfId="145" applyNumberFormat="1" applyFill="1" applyBorder="1" applyAlignment="1">
      <alignment vertical="center" wrapText="1"/>
    </xf>
    <xf numFmtId="176" fontId="21" fillId="0" borderId="0" xfId="146" applyNumberFormat="1" applyFont="1" applyFill="1" applyBorder="1" applyAlignment="1">
      <alignment vertical="center" wrapText="1"/>
    </xf>
    <xf numFmtId="0" fontId="20" fillId="0" borderId="0" xfId="145" applyFont="1" applyFill="1" applyBorder="1" applyAlignment="1">
      <alignment vertical="center" wrapText="1"/>
    </xf>
    <xf numFmtId="0" fontId="23" fillId="0" borderId="0" xfId="145" applyFont="1" applyFill="1" applyBorder="1" applyAlignment="1">
      <alignment vertical="center" wrapText="1"/>
    </xf>
    <xf numFmtId="176" fontId="17" fillId="0" borderId="0" xfId="146" applyNumberFormat="1" applyFont="1" applyFill="1" applyBorder="1" applyAlignment="1">
      <alignment vertical="center" wrapText="1"/>
    </xf>
    <xf numFmtId="0" fontId="20" fillId="0" borderId="0" xfId="145" applyFont="1" applyBorder="1" applyAlignment="1">
      <alignment vertical="center" wrapText="1"/>
    </xf>
    <xf numFmtId="180" fontId="17" fillId="0" borderId="0" xfId="146" applyNumberFormat="1" applyFont="1" applyFill="1" applyBorder="1" applyAlignment="1">
      <alignment vertical="center" wrapText="1"/>
    </xf>
    <xf numFmtId="0" fontId="24" fillId="0" borderId="0" xfId="146" applyFont="1" applyFill="1" applyBorder="1" applyAlignment="1">
      <alignment vertical="center" wrapText="1"/>
    </xf>
    <xf numFmtId="177" fontId="15" fillId="0" borderId="0" xfId="0" applyNumberFormat="1" applyFont="1" applyBorder="1" applyAlignment="1">
      <alignment horizontal="center"/>
    </xf>
    <xf numFmtId="181" fontId="26" fillId="4" borderId="25" xfId="0" applyNumberFormat="1" applyFont="1" applyFill="1" applyBorder="1" applyAlignment="1">
      <alignment horizontal="center"/>
    </xf>
    <xf numFmtId="181" fontId="26" fillId="4" borderId="26" xfId="0" applyNumberFormat="1" applyFont="1" applyFill="1" applyBorder="1" applyAlignment="1">
      <alignment horizontal="center"/>
    </xf>
    <xf numFmtId="181" fontId="26" fillId="4" borderId="27" xfId="0" applyNumberFormat="1" applyFont="1" applyFill="1" applyBorder="1" applyAlignment="1">
      <alignment horizontal="center"/>
    </xf>
    <xf numFmtId="181" fontId="26" fillId="5" borderId="25" xfId="0" applyNumberFormat="1" applyFont="1" applyFill="1" applyBorder="1" applyAlignment="1">
      <alignment horizontal="center"/>
    </xf>
    <xf numFmtId="181" fontId="26" fillId="5" borderId="26" xfId="0" applyNumberFormat="1" applyFont="1" applyFill="1" applyBorder="1" applyAlignment="1">
      <alignment horizontal="center"/>
    </xf>
    <xf numFmtId="181" fontId="26" fillId="5" borderId="27" xfId="0" applyNumberFormat="1" applyFont="1" applyFill="1" applyBorder="1" applyAlignment="1">
      <alignment horizontal="center"/>
    </xf>
    <xf numFmtId="181" fontId="26" fillId="7" borderId="25" xfId="0" applyNumberFormat="1" applyFont="1" applyFill="1" applyBorder="1" applyAlignment="1">
      <alignment horizontal="center"/>
    </xf>
    <xf numFmtId="181" fontId="26" fillId="7" borderId="26" xfId="0" applyNumberFormat="1" applyFont="1" applyFill="1" applyBorder="1" applyAlignment="1">
      <alignment horizontal="center"/>
    </xf>
    <xf numFmtId="181" fontId="26" fillId="7" borderId="27" xfId="0" applyNumberFormat="1" applyFont="1" applyFill="1" applyBorder="1" applyAlignment="1">
      <alignment horizontal="center"/>
    </xf>
    <xf numFmtId="9" fontId="15" fillId="0" borderId="0" xfId="0" applyNumberFormat="1" applyFont="1" applyBorder="1" applyAlignment="1">
      <alignment horizontal="center"/>
    </xf>
    <xf numFmtId="0" fontId="27" fillId="3" borderId="16" xfId="0" applyFont="1" applyFill="1" applyBorder="1" applyAlignment="1">
      <alignment horizontal="center"/>
    </xf>
    <xf numFmtId="0" fontId="27" fillId="3" borderId="18" xfId="0" applyFont="1" applyFill="1" applyBorder="1" applyAlignment="1">
      <alignment horizontal="center"/>
    </xf>
    <xf numFmtId="0" fontId="27" fillId="3" borderId="17" xfId="0" applyFont="1" applyFill="1" applyBorder="1" applyAlignment="1">
      <alignment horizontal="center"/>
    </xf>
    <xf numFmtId="6" fontId="27" fillId="3" borderId="19" xfId="0" applyNumberFormat="1" applyFont="1" applyFill="1" applyBorder="1" applyAlignment="1">
      <alignment horizontal="center"/>
    </xf>
    <xf numFmtId="0" fontId="27" fillId="3" borderId="21" xfId="0" applyFont="1" applyFill="1" applyBorder="1" applyAlignment="1">
      <alignment horizontal="center"/>
    </xf>
    <xf numFmtId="6" fontId="27" fillId="3" borderId="20" xfId="0" applyNumberFormat="1" applyFont="1" applyFill="1" applyBorder="1" applyAlignment="1">
      <alignment horizontal="center"/>
    </xf>
    <xf numFmtId="6" fontId="27" fillId="3" borderId="21" xfId="0" applyNumberFormat="1" applyFont="1" applyFill="1" applyBorder="1" applyAlignment="1">
      <alignment horizontal="center"/>
    </xf>
    <xf numFmtId="9" fontId="27" fillId="3" borderId="19" xfId="0" applyNumberFormat="1" applyFont="1" applyFill="1" applyBorder="1" applyAlignment="1">
      <alignment horizontal="center"/>
    </xf>
    <xf numFmtId="9" fontId="27" fillId="3" borderId="21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</cellXfs>
  <cellStyles count="152">
    <cellStyle name="Hyperlink" xfId="146" xr:uid="{00000000-0005-0000-0000-000000000000}"/>
    <cellStyle name="ハイパーリンク" xfId="29" builtinId="8" hidden="1"/>
    <cellStyle name="ハイパーリンク" xfId="7" builtinId="8" hidden="1"/>
    <cellStyle name="ハイパーリンク" xfId="13" builtinId="8" hidden="1"/>
    <cellStyle name="ハイパーリンク" xfId="133" builtinId="8" hidden="1"/>
    <cellStyle name="ハイパーリンク" xfId="101" builtinId="8" hidden="1"/>
    <cellStyle name="ハイパーリンク" xfId="129" builtinId="8" hidden="1"/>
    <cellStyle name="ハイパーリンク" xfId="113" builtinId="8" hidden="1"/>
    <cellStyle name="ハイパーリンク" xfId="41" builtinId="8" hidden="1"/>
    <cellStyle name="ハイパーリンク" xfId="77" builtinId="8" hidden="1"/>
    <cellStyle name="ハイパーリンク" xfId="125" builtinId="8" hidden="1"/>
    <cellStyle name="ハイパーリンク" xfId="25" builtinId="8" hidden="1"/>
    <cellStyle name="ハイパーリンク" xfId="3" builtinId="8" hidden="1"/>
    <cellStyle name="ハイパーリンク" xfId="111" builtinId="8" hidden="1"/>
    <cellStyle name="ハイパーリンク" xfId="61" builtinId="8" hidden="1"/>
    <cellStyle name="ハイパーリンク" xfId="79" builtinId="8" hidden="1"/>
    <cellStyle name="ハイパーリンク" xfId="95" builtinId="8" hidden="1"/>
    <cellStyle name="ハイパーリンク" xfId="97" builtinId="8" hidden="1"/>
    <cellStyle name="ハイパーリンク" xfId="121" builtinId="8" hidden="1"/>
    <cellStyle name="ハイパーリンク" xfId="63" builtinId="8" hidden="1"/>
    <cellStyle name="ハイパーリンク" xfId="49" builtinId="8" hidden="1"/>
    <cellStyle name="ハイパーリンク" xfId="45" builtinId="8" hidden="1"/>
    <cellStyle name="ハイパーリンク" xfId="17" builtinId="8" hidden="1"/>
    <cellStyle name="ハイパーリンク" xfId="99" builtinId="8" hidden="1"/>
    <cellStyle name="ハイパーリンク" xfId="127" builtinId="8" hidden="1"/>
    <cellStyle name="ハイパーリンク" xfId="123" builtinId="8" hidden="1"/>
    <cellStyle name="ハイパーリンク" xfId="87" builtinId="8" hidden="1"/>
    <cellStyle name="ハイパーリンク" xfId="143" builtinId="8" hidden="1"/>
    <cellStyle name="ハイパーリンク" xfId="47" builtinId="8" hidden="1"/>
    <cellStyle name="ハイパーリンク" xfId="115" builtinId="8" hidden="1"/>
    <cellStyle name="ハイパーリンク" xfId="119" builtinId="8" hidden="1"/>
    <cellStyle name="ハイパーリンク" xfId="117" builtinId="8" hidden="1"/>
    <cellStyle name="ハイパーリンク" xfId="23" builtinId="8" hidden="1"/>
    <cellStyle name="ハイパーリンク" xfId="73" builtinId="8" hidden="1"/>
    <cellStyle name="ハイパーリンク" xfId="81" builtinId="8" hidden="1"/>
    <cellStyle name="ハイパーリンク" xfId="85" builtinId="8" hidden="1"/>
    <cellStyle name="ハイパーリンク" xfId="69" builtinId="8" hidden="1"/>
    <cellStyle name="ハイパーリンク" xfId="15" builtinId="8" hidden="1"/>
    <cellStyle name="ハイパーリンク" xfId="137" builtinId="8" hidden="1"/>
    <cellStyle name="ハイパーリンク" xfId="39" builtinId="8" hidden="1"/>
    <cellStyle name="ハイパーリンク" xfId="5" builtinId="8" hidden="1"/>
    <cellStyle name="ハイパーリンク" xfId="11" builtinId="8" hidden="1"/>
    <cellStyle name="ハイパーリンク" xfId="89" builtinId="8" hidden="1"/>
    <cellStyle name="ハイパーリンク" xfId="55" builtinId="8" hidden="1"/>
    <cellStyle name="ハイパーリンク" xfId="91" builtinId="8" hidden="1"/>
    <cellStyle name="ハイパーリンク" xfId="141" builtinId="8" hidden="1"/>
    <cellStyle name="ハイパーリンク" xfId="59" builtinId="8" hidden="1"/>
    <cellStyle name="ハイパーリンク" xfId="75" builtinId="8" hidden="1"/>
    <cellStyle name="ハイパーリンク" xfId="67" builtinId="8" hidden="1"/>
    <cellStyle name="ハイパーリンク" xfId="19" builtinId="8" hidden="1"/>
    <cellStyle name="ハイパーリンク" xfId="83" builtinId="8" hidden="1"/>
    <cellStyle name="ハイパーリンク" xfId="109" builtinId="8" hidden="1"/>
    <cellStyle name="ハイパーリンク" xfId="105" builtinId="8" hidden="1"/>
    <cellStyle name="ハイパーリンク" xfId="65" builtinId="8" hidden="1"/>
    <cellStyle name="ハイパーリンク" xfId="51" builtinId="8" hidden="1"/>
    <cellStyle name="ハイパーリンク" xfId="53" builtinId="8" hidden="1"/>
    <cellStyle name="ハイパーリンク" xfId="43" builtinId="8" hidden="1"/>
    <cellStyle name="ハイパーリンク" xfId="107" builtinId="8" hidden="1"/>
    <cellStyle name="ハイパーリンク" xfId="57" builtinId="8" hidden="1"/>
    <cellStyle name="ハイパーリンク" xfId="71" builtinId="8" hidden="1"/>
    <cellStyle name="ハイパーリンク" xfId="135" builtinId="8" hidden="1"/>
    <cellStyle name="ハイパーリンク" xfId="31" builtinId="8" hidden="1"/>
    <cellStyle name="ハイパーリンク" xfId="1" builtinId="8" hidden="1"/>
    <cellStyle name="ハイパーリンク" xfId="33" builtinId="8" hidden="1"/>
    <cellStyle name="ハイパーリンク" xfId="21" builtinId="8" hidden="1"/>
    <cellStyle name="ハイパーリンク" xfId="35" builtinId="8" hidden="1"/>
    <cellStyle name="ハイパーリンク" xfId="27" builtinId="8" hidden="1"/>
    <cellStyle name="ハイパーリンク" xfId="103" builtinId="8" hidden="1"/>
    <cellStyle name="ハイパーリンク" xfId="9" builtinId="8" hidden="1"/>
    <cellStyle name="ハイパーリンク" xfId="131" builtinId="8" hidden="1"/>
    <cellStyle name="ハイパーリンク" xfId="37" builtinId="8" hidden="1"/>
    <cellStyle name="ハイパーリンク" xfId="139" builtinId="8" hidden="1"/>
    <cellStyle name="ハイパーリンク" xfId="93" builtinId="8" hidden="1"/>
    <cellStyle name="ハイパーリンク" xfId="145" builtinId="8"/>
    <cellStyle name="ハイパーリンク 2" xfId="149" xr:uid="{00000000-0005-0000-0000-00004A000000}"/>
    <cellStyle name="桁区切り" xfId="151" builtinId="6"/>
    <cellStyle name="標準" xfId="0" builtinId="0"/>
    <cellStyle name="標準 2" xfId="147" xr:uid="{00000000-0005-0000-0000-00004D000000}"/>
    <cellStyle name="標準 2 2" xfId="148" xr:uid="{00000000-0005-0000-0000-00004E000000}"/>
    <cellStyle name="標準 3" xfId="150" xr:uid="{00000000-0005-0000-0000-00004F000000}"/>
    <cellStyle name="表示済みのハイパーリンク" xfId="100" builtinId="9" hidden="1"/>
    <cellStyle name="表示済みのハイパーリンク" xfId="50" builtinId="9" hidden="1"/>
    <cellStyle name="表示済みのハイパーリンク" xfId="76" builtinId="9" hidden="1"/>
    <cellStyle name="表示済みのハイパーリンク" xfId="4" builtinId="9" hidden="1"/>
    <cellStyle name="表示済みのハイパーリンク" xfId="68" builtinId="9" hidden="1"/>
    <cellStyle name="表示済みのハイパーリンク" xfId="88" builtinId="9" hidden="1"/>
    <cellStyle name="表示済みのハイパーリンク" xfId="86" builtinId="9" hidden="1"/>
    <cellStyle name="表示済みのハイパーリンク" xfId="80" builtinId="9" hidden="1"/>
    <cellStyle name="表示済みのハイパーリンク" xfId="72" builtinId="9" hidden="1"/>
    <cellStyle name="表示済みのハイパーリンク" xfId="58" builtinId="9" hidden="1"/>
    <cellStyle name="表示済みのハイパーリンク" xfId="116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28" builtinId="9" hidden="1"/>
    <cellStyle name="表示済みのハイパーリンク" xfId="82" builtinId="9" hidden="1"/>
    <cellStyle name="表示済みのハイパーリンク" xfId="52" builtinId="9" hidden="1"/>
    <cellStyle name="表示済みのハイパーリンク" xfId="64" builtinId="9" hidden="1"/>
    <cellStyle name="表示済みのハイパーリンク" xfId="56" builtinId="9" hidden="1"/>
    <cellStyle name="表示済みのハイパーリンク" xfId="96" builtinId="9" hidden="1"/>
    <cellStyle name="表示済みのハイパーリンク" xfId="36" builtinId="9" hidden="1"/>
    <cellStyle name="表示済みのハイパーリンク" xfId="112" builtinId="9" hidden="1"/>
    <cellStyle name="表示済みのハイパーリンク" xfId="120" builtinId="9" hidden="1"/>
    <cellStyle name="表示済みのハイパーリンク" xfId="84" builtinId="9" hidden="1"/>
    <cellStyle name="表示済みのハイパーリンク" xfId="104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46" builtinId="9" hidden="1"/>
    <cellStyle name="表示済みのハイパーリンク" xfId="38" builtinId="9" hidden="1"/>
    <cellStyle name="表示済みのハイパーリンク" xfId="70" builtinId="9" hidden="1"/>
    <cellStyle name="表示済みのハイパーリンク" xfId="128" builtinId="9" hidden="1"/>
    <cellStyle name="表示済みのハイパーリンク" xfId="78" builtinId="9" hidden="1"/>
    <cellStyle name="表示済みのハイパーリンク" xfId="136" builtinId="9" hidden="1"/>
    <cellStyle name="表示済みのハイパーリンク" xfId="16" builtinId="9" hidden="1"/>
    <cellStyle name="表示済みのハイパーリンク" xfId="108" builtinId="9" hidden="1"/>
    <cellStyle name="表示済みのハイパーリンク" xfId="74" builtinId="9" hidden="1"/>
    <cellStyle name="表示済みのハイパーリンク" xfId="110" builtinId="9" hidden="1"/>
    <cellStyle name="表示済みのハイパーリンク" xfId="2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14" builtinId="9" hidden="1"/>
    <cellStyle name="表示済みのハイパーリンク" xfId="8" builtinId="9" hidden="1"/>
    <cellStyle name="表示済みのハイパーリンク" xfId="24" builtinId="9" hidden="1"/>
    <cellStyle name="表示済みのハイパーリンク" xfId="106" builtinId="9" hidden="1"/>
    <cellStyle name="表示済みのハイパーリンク" xfId="42" builtinId="9" hidden="1"/>
    <cellStyle name="表示済みのハイパーリンク" xfId="138" builtinId="9" hidden="1"/>
    <cellStyle name="表示済みのハイパーリンク" xfId="30" builtinId="9" hidden="1"/>
    <cellStyle name="表示済みのハイパーリンク" xfId="118" builtinId="9" hidden="1"/>
    <cellStyle name="表示済みのハイパーリンク" xfId="32" builtinId="9" hidden="1"/>
    <cellStyle name="表示済みのハイパーリンク" xfId="132" builtinId="9" hidden="1"/>
    <cellStyle name="表示済みのハイパーリンク" xfId="98" builtinId="9" hidden="1"/>
    <cellStyle name="表示済みのハイパーリンク" xfId="40" builtinId="9" hidden="1"/>
    <cellStyle name="表示済みのハイパーリンク" xfId="130" builtinId="9" hidden="1"/>
    <cellStyle name="表示済みのハイパーリンク" xfId="44" builtinId="9" hidden="1"/>
    <cellStyle name="表示済みのハイパーリンク" xfId="20" builtinId="9" hidden="1"/>
    <cellStyle name="表示済みのハイパーリンク" xfId="12" builtinId="9" hidden="1"/>
    <cellStyle name="表示済みのハイパーリンク" xfId="66" builtinId="9" hidden="1"/>
    <cellStyle name="表示済みのハイパーリンク" xfId="22" builtinId="9" hidden="1"/>
    <cellStyle name="表示済みのハイパーリンク" xfId="34" builtinId="9" hidden="1"/>
    <cellStyle name="表示済みのハイパーリンク" xfId="140" builtinId="9" hidden="1"/>
    <cellStyle name="表示済みのハイパーリンク" xfId="92" builtinId="9" hidden="1"/>
    <cellStyle name="表示済みのハイパーリンク" xfId="14" builtinId="9" hidden="1"/>
    <cellStyle name="表示済みのハイパーリンク" xfId="122" builtinId="9" hidden="1"/>
    <cellStyle name="表示済みのハイパーリンク" xfId="94" builtinId="9" hidden="1"/>
    <cellStyle name="表示済みのハイパーリンク" xfId="90" builtinId="9" hidden="1"/>
    <cellStyle name="表示済みのハイパーリンク" xfId="48" builtinId="9" hidden="1"/>
    <cellStyle name="表示済みのハイパーリンク" xfId="6" builtinId="9" hidden="1"/>
    <cellStyle name="表示済みのハイパーリンク" xfId="102" builtinId="9" hidden="1"/>
    <cellStyle name="表示済みのハイパーリンク" xfId="134" builtinId="9" hidden="1"/>
    <cellStyle name="表示済みのハイパーリンク" xfId="18" builtinId="9" hidden="1"/>
    <cellStyle name="表示済みのハイパーリンク" xfId="10" builtinId="9" hidden="1"/>
    <cellStyle name="表示済みのハイパーリンク" xfId="26" builtinId="9" hidden="1"/>
    <cellStyle name="表示済みのハイパーリンク" xfId="54" builtinId="9" hidden="1"/>
  </cellStyles>
  <dxfs count="7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メイリオ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rgb="FF000000"/>
        <name val="メイリオ"/>
        <scheme val="none"/>
      </font>
      <numFmt numFmtId="181" formatCode="##,##0.0&quot;元&quot;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3" formatCode="0%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9" formatCode="&quot;¥&quot;#,##0;&quot;¥&quot;\-#,##0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numFmt numFmtId="181" formatCode="##,##0.0&quot;元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auto="1"/>
        <name val="メイリオ"/>
        <scheme val="none"/>
      </font>
      <numFmt numFmtId="182" formatCode="##,##0.00&quot;元&quot;"/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メイリオ"/>
        <scheme val="none"/>
      </font>
      <numFmt numFmtId="176" formatCode="#,###&quot;円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184" formatCode="0_ 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メイリオ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strike val="0"/>
        <outline val="0"/>
        <shadow val="0"/>
        <vertAlign val="baseline"/>
        <sz val="16"/>
        <name val="メイリオ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メイリオ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auto="1"/>
        <name val="メイリオ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メイリオ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auto="1"/>
        <name val="メイリオ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vertAlign val="baseline"/>
        <name val="メイリオ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6"/>
        <name val="メイリオ"/>
        <scheme val="none"/>
      </font>
      <numFmt numFmtId="10" formatCode="&quot;¥&quot;#,##0;[Red]&quot;¥&quot;\-#,##0"/>
      <fill>
        <patternFill patternType="none">
          <fgColor indexed="64"/>
          <bgColor auto="1"/>
        </patternFill>
      </fill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メイリオ"/>
        <scheme val="none"/>
      </font>
      <numFmt numFmtId="10" formatCode="&quot;¥&quot;#,##0;[Red]&quot;¥&quot;\-#,##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Medium4"/>
  <colors>
    <mruColors>
      <color rgb="FFFFFF99"/>
      <color rgb="FFFFFFCC"/>
      <color rgb="FF99FF66"/>
      <color rgb="FF92E2A1"/>
      <color rgb="FFFFDD67"/>
      <color rgb="FFFF9966"/>
      <color rgb="FF009999"/>
      <color rgb="FF99CCFF"/>
      <color rgb="FF66FFFF"/>
      <color rgb="FF6EFE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22" displayName="テーブル22" ref="B8:AT58" totalsRowShown="0" headerRowDxfId="70" dataDxfId="68" totalsRowDxfId="67" headerRowBorderDxfId="69">
  <autoFilter ref="B8:AT58" xr:uid="{00000000-0009-0000-0100-000001000000}"/>
  <tableColumns count="45">
    <tableColumn id="1" xr3:uid="{00000000-0010-0000-0000-000001000000}" name="B" dataDxfId="66" totalsRowDxfId="65"/>
    <tableColumn id="2" xr3:uid="{00000000-0010-0000-0000-000002000000}" name="C" dataDxfId="64" totalsRowDxfId="63"/>
    <tableColumn id="3" xr3:uid="{00000000-0010-0000-0000-000003000000}" name="D" dataDxfId="62" totalsRowDxfId="61"/>
    <tableColumn id="4" xr3:uid="{00000000-0010-0000-0000-000004000000}" name="E" dataDxfId="60" totalsRowDxfId="59"/>
    <tableColumn id="5" xr3:uid="{00000000-0010-0000-0000-000005000000}" name="F" dataDxfId="58" totalsRowDxfId="57"/>
    <tableColumn id="6" xr3:uid="{00000000-0010-0000-0000-000006000000}" name="G" dataDxfId="56" totalsRowDxfId="55">
      <calculatedColumnFormula>テーブル22[[#This Row],[E]]+テーブル22[[#This Row],[F]]</calculatedColumnFormula>
    </tableColumn>
    <tableColumn id="29" xr3:uid="{00000000-0010-0000-0000-00001D000000}" name="H" dataDxfId="54" totalsRowDxfId="53"/>
    <tableColumn id="33" xr3:uid="{00000000-0010-0000-0000-000021000000}" name="I" dataDxfId="52" totalsRowDxfId="51"/>
    <tableColumn id="28" xr3:uid="{00000000-0010-0000-0000-00001C000000}" name="J" dataDxfId="50" totalsRowDxfId="49"/>
    <tableColumn id="36" xr3:uid="{00000000-0010-0000-0000-000024000000}" name="K" dataDxfId="48" totalsRowDxfId="47"/>
    <tableColumn id="7" xr3:uid="{00000000-0010-0000-0000-000007000000}" name="L" dataDxfId="46" totalsRowDxfId="45"/>
    <tableColumn id="35" xr3:uid="{00000000-0010-0000-0000-000023000000}" name="M" dataDxfId="44" totalsRowDxfId="43">
      <calculatedColumnFormula>HYPERLINK("http://amazon.jp/dp/" &amp; テーブル22[[#This Row],[L]])</calculatedColumnFormula>
    </tableColumn>
    <tableColumn id="34" xr3:uid="{00000000-0010-0000-0000-000022000000}" name="N" dataDxfId="42" totalsRowDxfId="41"/>
    <tableColumn id="8" xr3:uid="{00000000-0010-0000-0000-000008000000}" name="O" dataDxfId="40" totalsRowDxfId="39"/>
    <tableColumn id="31" xr3:uid="{00000000-0010-0000-0000-00001F000000}" name="P" dataDxfId="38" totalsRowDxfId="37"/>
    <tableColumn id="9" xr3:uid="{00000000-0010-0000-0000-000009000000}" name="Q" dataDxfId="36" totalsRowDxfId="35">
      <calculatedColumnFormula>$Q$7*テーブル22[[#This Row],[P]]</calculatedColumnFormula>
    </tableColumn>
    <tableColumn id="32" xr3:uid="{00000000-0010-0000-0000-000020000000}" name="R" dataDxfId="34" totalsRowDxfId="33"/>
    <tableColumn id="43" xr3:uid="{00000000-0010-0000-0000-00002B000000}" name="S" dataDxfId="32" totalsRowDxfId="31">
      <calculatedColumnFormula>$S$7</calculatedColumnFormula>
    </tableColumn>
    <tableColumn id="10" xr3:uid="{00000000-0010-0000-0000-00000A000000}" name="T" dataDxfId="30" totalsRowDxfId="29">
      <calculatedColumnFormula>SUM(テーブル22[[#This Row],[Q]:[S]])</calculatedColumnFormula>
    </tableColumn>
    <tableColumn id="11" xr3:uid="{00000000-0010-0000-0000-00000B000000}" name="U" dataDxfId="28" totalsRowDxfId="27"/>
    <tableColumn id="12" xr3:uid="{00000000-0010-0000-0000-00000C000000}" name="V" dataDxfId="26" totalsRowDxfId="25">
      <calculatedColumnFormula>テーブル22[[#This Row],[U]]-テーブル22[[#This Row],[T]]</calculatedColumnFormula>
    </tableColumn>
    <tableColumn id="13" xr3:uid="{00000000-0010-0000-0000-00000D000000}" name="W" dataDxfId="24" totalsRowDxfId="23">
      <calculatedColumnFormula>テーブル22[[#This Row],[V]]/テーブル22[[#This Row],[U]]</calculatedColumnFormula>
    </tableColumn>
    <tableColumn id="14" xr3:uid="{00000000-0010-0000-0000-00000E000000}" name="X" dataDxfId="22">
      <calculatedColumnFormula>テーブル22[[#This Row],[P]]</calculatedColumnFormula>
    </tableColumn>
    <tableColumn id="15" xr3:uid="{00000000-0010-0000-0000-00000F000000}" name="Y" dataDxfId="21">
      <calculatedColumnFormula>テーブル22[[#This Row],[X]]*$Y$7</calculatedColumnFormula>
    </tableColumn>
    <tableColumn id="48" xr3:uid="{00000000-0010-0000-0000-000030000000}" name="Z" dataDxfId="20"/>
    <tableColumn id="44" xr3:uid="{00000000-0010-0000-0000-00002C000000}" name="AA" dataDxfId="19">
      <calculatedColumnFormula>テーブル22[[#This Row],[Z]]*$Y$7</calculatedColumnFormula>
    </tableColumn>
    <tableColumn id="45" xr3:uid="{00000000-0010-0000-0000-00002D000000}" name="AB" dataDxfId="18"/>
    <tableColumn id="16" xr3:uid="{00000000-0010-0000-0000-000010000000}" name="AC" dataDxfId="17">
      <calculatedColumnFormula>テーブル22[[#This Row],[Y]]*$AC$7</calculatedColumnFormula>
    </tableColumn>
    <tableColumn id="19" xr3:uid="{00000000-0010-0000-0000-000013000000}" name="AD" dataDxfId="16">
      <calculatedColumnFormula>テーブル22[[#This Row],[Y]]*$AD$7</calculatedColumnFormula>
    </tableColumn>
    <tableColumn id="46" xr3:uid="{00000000-0010-0000-0000-00002E000000}" name="AE" dataDxfId="15"/>
    <tableColumn id="20" xr3:uid="{00000000-0010-0000-0000-000014000000}" name="AF" dataDxfId="14">
      <calculatedColumnFormula>$AF$7</calculatedColumnFormula>
    </tableColumn>
    <tableColumn id="49" xr3:uid="{00000000-0010-0000-0000-000031000000}" name="AG" dataDxfId="13">
      <calculatedColumnFormula>テーブル22[[#This Row],[AA]]+テーブル22[[#This Row],[AB]]+テーブル22[[#This Row],[AC]]+テーブル22[[#This Row],[AD]]+テーブル22[[#This Row],[AE]]+テーブル22[[#This Row],[AF]]</calculatedColumnFormula>
    </tableColumn>
    <tableColumn id="21" xr3:uid="{00000000-0010-0000-0000-000015000000}" name="AH" dataDxfId="12">
      <calculatedColumnFormula>テーブル22[[#This Row],[R]]</calculatedColumnFormula>
    </tableColumn>
    <tableColumn id="22" xr3:uid="{00000000-0010-0000-0000-000016000000}" name="AI" dataDxfId="11">
      <calculatedColumnFormula>テーブル22[[#This Row],[Y]]+テーブル22[[#This Row],[AA]]+テーブル22[[#This Row],[AB]]+テーブル22[[#This Row],[AC]]+テーブル22[[#This Row],[AD]]+テーブル22[[#This Row],[AE]]+テーブル22[[#This Row],[AF]]+テーブル22[[#This Row],[AH]]</calculatedColumnFormula>
    </tableColumn>
    <tableColumn id="23" xr3:uid="{00000000-0010-0000-0000-000017000000}" name="AJ" dataDxfId="10">
      <calculatedColumnFormula>テーブル22[[#This Row],[U]]-テーブル22[[#This Row],[AI]]</calculatedColumnFormula>
    </tableColumn>
    <tableColumn id="24" xr3:uid="{00000000-0010-0000-0000-000018000000}" name="AK" dataDxfId="9">
      <calculatedColumnFormula>テーブル22[[#This Row],[AJ]]/テーブル22[[#This Row],[U]]</calculatedColumnFormula>
    </tableColumn>
    <tableColumn id="25" xr3:uid="{00000000-0010-0000-0000-000019000000}" name="AL" dataDxfId="8">
      <calculatedColumnFormula>テーブル22[[#This Row],[G]]*テーブル22[[#This Row],[AJ]]</calculatedColumnFormula>
    </tableColumn>
    <tableColumn id="26" xr3:uid="{00000000-0010-0000-0000-00001A000000}" name="AM" dataDxfId="7">
      <calculatedColumnFormula>テーブル22[[#This Row],[G]]*テーブル22[[#This Row],[AI]]</calculatedColumnFormula>
    </tableColumn>
    <tableColumn id="27" xr3:uid="{00000000-0010-0000-0000-00001B000000}" name="AN" dataDxfId="6">
      <calculatedColumnFormula>テーブル22[[#This Row],[G]]*テーブル22[[#This Row],[U]]</calculatedColumnFormula>
    </tableColumn>
    <tableColumn id="39" xr3:uid="{00000000-0010-0000-0000-000027000000}" name="AO" dataDxfId="5"/>
    <tableColumn id="38" xr3:uid="{00000000-0010-0000-0000-000026000000}" name="AP" dataDxfId="4"/>
    <tableColumn id="40" xr3:uid="{00000000-0010-0000-0000-000028000000}" name="AQ" dataDxfId="3"/>
    <tableColumn id="41" xr3:uid="{00000000-0010-0000-0000-000029000000}" name="AR" dataDxfId="2"/>
    <tableColumn id="30" xr3:uid="{00000000-0010-0000-0000-00001E000000}" name="AS" dataDxfId="1"/>
    <tableColumn id="17" xr3:uid="{00000000-0010-0000-0000-000011000000}" name="AT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59"/>
  <sheetViews>
    <sheetView tabSelected="1" zoomScale="60" zoomScaleNormal="60" zoomScaleSheetLayoutView="110" zoomScalePageLayoutView="60" workbookViewId="0">
      <pane xSplit="4" ySplit="6" topLeftCell="E7" activePane="bottomRight" state="frozen"/>
      <selection pane="topRight" activeCell="E1" sqref="E1"/>
      <selection pane="bottomLeft" activeCell="A8" sqref="A8"/>
      <selection pane="bottomRight" activeCell="AQ2" sqref="AQ2"/>
    </sheetView>
  </sheetViews>
  <sheetFormatPr baseColWidth="10" defaultColWidth="12.6640625" defaultRowHeight="23"/>
  <cols>
    <col min="1" max="1" width="4.6640625" style="4" customWidth="1"/>
    <col min="2" max="3" width="5.33203125" style="5" customWidth="1"/>
    <col min="4" max="4" width="34" style="6" customWidth="1"/>
    <col min="5" max="5" width="13" style="7" customWidth="1"/>
    <col min="6" max="6" width="13.1640625" style="7" customWidth="1"/>
    <col min="7" max="7" width="10.83203125" style="7" customWidth="1"/>
    <col min="8" max="8" width="11.1640625" style="7" customWidth="1"/>
    <col min="9" max="9" width="12.6640625" style="7" customWidth="1"/>
    <col min="10" max="10" width="12" style="7" customWidth="1"/>
    <col min="11" max="11" width="12.6640625" style="7" customWidth="1"/>
    <col min="12" max="12" width="16.6640625" style="6" customWidth="1"/>
    <col min="13" max="13" width="17" style="6" customWidth="1"/>
    <col min="14" max="14" width="16.83203125" style="8" customWidth="1"/>
    <col min="15" max="15" width="14.6640625" style="6" customWidth="1"/>
    <col min="16" max="16" width="12.6640625" style="9" customWidth="1"/>
    <col min="17" max="17" width="25.1640625" style="10" customWidth="1"/>
    <col min="18" max="18" width="15.1640625" style="10" customWidth="1"/>
    <col min="19" max="19" width="21.33203125" style="10" customWidth="1"/>
    <col min="20" max="20" width="20.83203125" style="6" customWidth="1"/>
    <col min="21" max="21" width="14.5" style="6" customWidth="1"/>
    <col min="22" max="22" width="14.5" style="10" customWidth="1"/>
    <col min="23" max="23" width="14.5" style="11" customWidth="1"/>
    <col min="24" max="24" width="14.5" style="12" customWidth="1"/>
    <col min="25" max="28" width="14.83203125" style="13" customWidth="1"/>
    <col min="29" max="29" width="15" style="13" customWidth="1"/>
    <col min="30" max="31" width="14.83203125" style="13" customWidth="1"/>
    <col min="32" max="32" width="15.1640625" style="13" customWidth="1"/>
    <col min="33" max="33" width="16.6640625" style="13" customWidth="1"/>
    <col min="34" max="34" width="14.5" style="14" customWidth="1"/>
    <col min="35" max="35" width="14.5" style="13" customWidth="1"/>
    <col min="36" max="36" width="18" style="13" customWidth="1"/>
    <col min="37" max="37" width="18" style="15" customWidth="1"/>
    <col min="38" max="38" width="19.1640625" style="16" customWidth="1"/>
    <col min="39" max="39" width="21.5" style="16" customWidth="1"/>
    <col min="40" max="40" width="23.6640625" style="16" customWidth="1"/>
    <col min="41" max="41" width="25.6640625" style="16" customWidth="1"/>
    <col min="42" max="44" width="18" style="16" customWidth="1"/>
    <col min="45" max="45" width="15.5" style="17" customWidth="1"/>
    <col min="46" max="46" width="36.1640625" style="16" customWidth="1"/>
    <col min="47" max="16384" width="12.6640625" style="6"/>
  </cols>
  <sheetData>
    <row r="1" spans="1:79" ht="43.25" customHeight="1" thickBot="1">
      <c r="E1" s="85" t="s">
        <v>151</v>
      </c>
      <c r="F1" s="85"/>
      <c r="G1" s="85" t="s">
        <v>152</v>
      </c>
      <c r="H1" s="85"/>
      <c r="I1" s="85"/>
      <c r="J1" s="85" t="s">
        <v>153</v>
      </c>
      <c r="K1" s="85"/>
      <c r="L1" s="85" t="s">
        <v>154</v>
      </c>
      <c r="M1" s="86"/>
      <c r="O1" s="144"/>
    </row>
    <row r="2" spans="1:79" ht="37.25" customHeight="1">
      <c r="B2" s="18"/>
      <c r="E2" s="166" t="s">
        <v>0</v>
      </c>
      <c r="F2" s="167"/>
      <c r="G2" s="166" t="s">
        <v>1</v>
      </c>
      <c r="H2" s="168"/>
      <c r="I2" s="167"/>
      <c r="J2" s="166" t="s">
        <v>2</v>
      </c>
      <c r="K2" s="167"/>
      <c r="L2" s="166" t="s">
        <v>3</v>
      </c>
      <c r="M2" s="167"/>
      <c r="N2" s="10"/>
      <c r="O2" s="145"/>
      <c r="P2" s="6"/>
      <c r="Q2" s="6"/>
      <c r="T2" s="11"/>
      <c r="U2" s="12"/>
      <c r="V2" s="13"/>
      <c r="W2" s="13"/>
      <c r="X2" s="13"/>
      <c r="AH2" s="15"/>
      <c r="AI2" s="16"/>
      <c r="AJ2" s="16"/>
      <c r="AK2" s="16"/>
      <c r="AL2" s="17"/>
      <c r="AM2" s="6"/>
      <c r="AN2" s="6"/>
      <c r="AO2" s="6"/>
      <c r="AP2" s="6"/>
      <c r="AQ2" s="6"/>
      <c r="AR2" s="6"/>
      <c r="AS2" s="6"/>
      <c r="AT2" s="6"/>
    </row>
    <row r="3" spans="1:79" ht="38.5" customHeight="1" thickBot="1">
      <c r="B3" s="19"/>
      <c r="D3" s="20"/>
      <c r="E3" s="169">
        <f>AM7</f>
        <v>1620</v>
      </c>
      <c r="F3" s="170"/>
      <c r="G3" s="169">
        <f>AN7</f>
        <v>2500</v>
      </c>
      <c r="H3" s="171"/>
      <c r="I3" s="172"/>
      <c r="J3" s="169">
        <f>AL7</f>
        <v>880</v>
      </c>
      <c r="K3" s="170"/>
      <c r="L3" s="173">
        <f>J3/G3</f>
        <v>0.35199999999999998</v>
      </c>
      <c r="M3" s="174"/>
      <c r="N3" s="10"/>
      <c r="O3" s="10"/>
      <c r="P3" s="165" t="s">
        <v>169</v>
      </c>
      <c r="Q3" s="165" t="s">
        <v>170</v>
      </c>
      <c r="R3" s="165" t="s">
        <v>171</v>
      </c>
      <c r="S3" s="165" t="s">
        <v>172</v>
      </c>
      <c r="T3" s="165" t="s">
        <v>173</v>
      </c>
      <c r="U3" s="165" t="s">
        <v>174</v>
      </c>
      <c r="V3" s="165" t="s">
        <v>175</v>
      </c>
      <c r="W3" s="155" t="s">
        <v>176</v>
      </c>
      <c r="X3" s="155" t="s">
        <v>177</v>
      </c>
      <c r="Y3" s="155" t="s">
        <v>178</v>
      </c>
      <c r="Z3" s="155" t="s">
        <v>179</v>
      </c>
      <c r="AA3" s="155" t="s">
        <v>180</v>
      </c>
      <c r="AB3" s="155" t="s">
        <v>181</v>
      </c>
      <c r="AC3" s="155" t="s">
        <v>182</v>
      </c>
      <c r="AD3" s="155" t="s">
        <v>183</v>
      </c>
      <c r="AE3" s="155" t="s">
        <v>184</v>
      </c>
      <c r="AF3" s="155" t="s">
        <v>185</v>
      </c>
      <c r="AG3" s="155" t="s">
        <v>186</v>
      </c>
      <c r="AH3" s="155" t="s">
        <v>187</v>
      </c>
      <c r="AI3" s="155" t="s">
        <v>188</v>
      </c>
      <c r="AJ3" s="155" t="s">
        <v>189</v>
      </c>
      <c r="AK3" s="155" t="s">
        <v>190</v>
      </c>
      <c r="AL3" s="155" t="s">
        <v>191</v>
      </c>
      <c r="AM3" s="155" t="s">
        <v>192</v>
      </c>
      <c r="AN3" s="155" t="s">
        <v>193</v>
      </c>
      <c r="AO3" s="155" t="s">
        <v>194</v>
      </c>
      <c r="AP3" s="155" t="s">
        <v>195</v>
      </c>
      <c r="AQ3" s="155" t="s">
        <v>196</v>
      </c>
      <c r="AR3" s="155" t="s">
        <v>197</v>
      </c>
      <c r="AS3" s="155" t="s">
        <v>198</v>
      </c>
      <c r="AT3" s="155" t="s">
        <v>199</v>
      </c>
    </row>
    <row r="4" spans="1:79" ht="19.25" customHeight="1" thickBot="1">
      <c r="B4" s="19"/>
      <c r="D4" s="20"/>
      <c r="P4" s="165"/>
      <c r="Q4" s="165"/>
      <c r="R4" s="165"/>
      <c r="S4" s="165"/>
      <c r="T4" s="165"/>
      <c r="U4" s="165"/>
      <c r="V4" s="16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</row>
    <row r="5" spans="1:79" ht="32" customHeight="1" thickBot="1">
      <c r="B5" s="84" t="s">
        <v>155</v>
      </c>
      <c r="C5" s="84" t="s">
        <v>156</v>
      </c>
      <c r="D5" s="84" t="s">
        <v>157</v>
      </c>
      <c r="E5" s="84" t="s">
        <v>158</v>
      </c>
      <c r="F5" s="84" t="s">
        <v>159</v>
      </c>
      <c r="G5" s="84" t="s">
        <v>160</v>
      </c>
      <c r="H5" s="84" t="s">
        <v>161</v>
      </c>
      <c r="I5" s="84" t="s">
        <v>162</v>
      </c>
      <c r="J5" s="84" t="s">
        <v>163</v>
      </c>
      <c r="K5" s="84" t="s">
        <v>164</v>
      </c>
      <c r="L5" s="84" t="s">
        <v>165</v>
      </c>
      <c r="M5" s="84" t="s">
        <v>166</v>
      </c>
      <c r="N5" s="84" t="s">
        <v>167</v>
      </c>
      <c r="O5" s="84" t="s">
        <v>168</v>
      </c>
      <c r="P5" s="156" t="s">
        <v>200</v>
      </c>
      <c r="Q5" s="157"/>
      <c r="R5" s="157"/>
      <c r="S5" s="157"/>
      <c r="T5" s="157"/>
      <c r="U5" s="157"/>
      <c r="V5" s="157"/>
      <c r="W5" s="158"/>
      <c r="X5" s="159" t="s">
        <v>148</v>
      </c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1"/>
      <c r="AO5" s="162" t="s">
        <v>50</v>
      </c>
      <c r="AP5" s="163"/>
      <c r="AQ5" s="163"/>
      <c r="AR5" s="163"/>
      <c r="AS5" s="164"/>
      <c r="AT5" s="108" t="s">
        <v>127</v>
      </c>
    </row>
    <row r="6" spans="1:79" s="40" customFormat="1" ht="121" thickBot="1">
      <c r="A6" s="21"/>
      <c r="B6" s="22" t="s">
        <v>4</v>
      </c>
      <c r="C6" s="23" t="s">
        <v>5</v>
      </c>
      <c r="D6" s="24" t="s">
        <v>6</v>
      </c>
      <c r="E6" s="25" t="s">
        <v>7</v>
      </c>
      <c r="F6" s="25" t="s">
        <v>8</v>
      </c>
      <c r="G6" s="26" t="s">
        <v>9</v>
      </c>
      <c r="H6" s="25" t="s">
        <v>51</v>
      </c>
      <c r="I6" s="25" t="s">
        <v>52</v>
      </c>
      <c r="J6" s="88" t="s">
        <v>113</v>
      </c>
      <c r="K6" s="25" t="s">
        <v>119</v>
      </c>
      <c r="L6" s="24" t="s">
        <v>10</v>
      </c>
      <c r="M6" s="26" t="s">
        <v>11</v>
      </c>
      <c r="N6" s="25" t="s">
        <v>53</v>
      </c>
      <c r="O6" s="25" t="s">
        <v>54</v>
      </c>
      <c r="P6" s="27" t="s">
        <v>12</v>
      </c>
      <c r="Q6" s="28" t="s">
        <v>104</v>
      </c>
      <c r="R6" s="29" t="s">
        <v>13</v>
      </c>
      <c r="S6" s="28" t="s">
        <v>144</v>
      </c>
      <c r="T6" s="26" t="s">
        <v>111</v>
      </c>
      <c r="U6" s="25" t="s">
        <v>14</v>
      </c>
      <c r="V6" s="30" t="s">
        <v>117</v>
      </c>
      <c r="W6" s="31" t="s">
        <v>15</v>
      </c>
      <c r="X6" s="87" t="s">
        <v>106</v>
      </c>
      <c r="Y6" s="28" t="s">
        <v>107</v>
      </c>
      <c r="Z6" s="88" t="s">
        <v>114</v>
      </c>
      <c r="AA6" s="28" t="s">
        <v>108</v>
      </c>
      <c r="AB6" s="88" t="s">
        <v>112</v>
      </c>
      <c r="AC6" s="88" t="s">
        <v>115</v>
      </c>
      <c r="AD6" s="88" t="s">
        <v>75</v>
      </c>
      <c r="AE6" s="88" t="s">
        <v>116</v>
      </c>
      <c r="AF6" s="28" t="s">
        <v>150</v>
      </c>
      <c r="AG6" s="28" t="s">
        <v>143</v>
      </c>
      <c r="AH6" s="32" t="s">
        <v>16</v>
      </c>
      <c r="AI6" s="32" t="s">
        <v>17</v>
      </c>
      <c r="AJ6" s="30" t="s">
        <v>141</v>
      </c>
      <c r="AK6" s="33" t="s">
        <v>142</v>
      </c>
      <c r="AL6" s="34" t="s">
        <v>18</v>
      </c>
      <c r="AM6" s="34" t="s">
        <v>19</v>
      </c>
      <c r="AN6" s="34" t="s">
        <v>20</v>
      </c>
      <c r="AO6" s="36" t="s">
        <v>110</v>
      </c>
      <c r="AP6" s="37" t="s">
        <v>55</v>
      </c>
      <c r="AQ6" s="37" t="s">
        <v>56</v>
      </c>
      <c r="AR6" s="38" t="s">
        <v>149</v>
      </c>
      <c r="AS6" s="39" t="s">
        <v>57</v>
      </c>
      <c r="AT6" s="35" t="s">
        <v>126</v>
      </c>
    </row>
    <row r="7" spans="1:79" s="132" customFormat="1" ht="28" thickTop="1" thickBot="1">
      <c r="A7" s="95"/>
      <c r="B7" s="113"/>
      <c r="C7" s="114"/>
      <c r="D7" s="115" t="s">
        <v>21</v>
      </c>
      <c r="E7" s="116">
        <f>SUM(E9:E58)</f>
        <v>1</v>
      </c>
      <c r="F7" s="117">
        <f>SUM(F9:F58)</f>
        <v>0</v>
      </c>
      <c r="G7" s="117">
        <f>SUM(E7:F7)</f>
        <v>1</v>
      </c>
      <c r="H7" s="115"/>
      <c r="I7" s="115"/>
      <c r="J7" s="115"/>
      <c r="K7" s="115"/>
      <c r="L7" s="115"/>
      <c r="M7" s="115"/>
      <c r="N7" s="115"/>
      <c r="O7" s="115"/>
      <c r="P7" s="118"/>
      <c r="Q7" s="119">
        <v>17.5</v>
      </c>
      <c r="R7" s="120"/>
      <c r="S7" s="119">
        <v>500</v>
      </c>
      <c r="T7" s="121"/>
      <c r="U7" s="121"/>
      <c r="V7" s="121"/>
      <c r="W7" s="121"/>
      <c r="X7" s="122"/>
      <c r="Y7" s="123">
        <v>17.5</v>
      </c>
      <c r="Z7" s="124"/>
      <c r="AA7" s="121"/>
      <c r="AB7" s="121"/>
      <c r="AC7" s="121"/>
      <c r="AD7" s="121"/>
      <c r="AE7" s="121"/>
      <c r="AF7" s="125">
        <v>15</v>
      </c>
      <c r="AG7" s="126"/>
      <c r="AH7" s="127"/>
      <c r="AI7" s="126"/>
      <c r="AJ7" s="126"/>
      <c r="AK7" s="128"/>
      <c r="AL7" s="133">
        <f>SUM(AL9:AL58)</f>
        <v>880</v>
      </c>
      <c r="AM7" s="133">
        <f>SUM(AM9:AM58)</f>
        <v>1620</v>
      </c>
      <c r="AN7" s="133">
        <f>SUM(AN9:AN58)</f>
        <v>2500</v>
      </c>
      <c r="AO7" s="129"/>
      <c r="AP7" s="129"/>
      <c r="AQ7" s="129"/>
      <c r="AR7" s="129"/>
      <c r="AS7" s="130"/>
      <c r="AT7" s="131"/>
    </row>
    <row r="8" spans="1:79" s="53" customFormat="1">
      <c r="A8" s="42"/>
      <c r="B8" s="43" t="s">
        <v>31</v>
      </c>
      <c r="C8" s="43" t="s">
        <v>32</v>
      </c>
      <c r="D8" s="43" t="s">
        <v>22</v>
      </c>
      <c r="E8" s="43" t="s">
        <v>23</v>
      </c>
      <c r="F8" s="43" t="s">
        <v>33</v>
      </c>
      <c r="G8" s="43" t="s">
        <v>58</v>
      </c>
      <c r="H8" s="43" t="s">
        <v>24</v>
      </c>
      <c r="I8" s="43" t="s">
        <v>34</v>
      </c>
      <c r="J8" s="44" t="s">
        <v>35</v>
      </c>
      <c r="K8" s="45" t="s">
        <v>36</v>
      </c>
      <c r="L8" s="46" t="s">
        <v>37</v>
      </c>
      <c r="M8" s="47" t="s">
        <v>38</v>
      </c>
      <c r="N8" s="47" t="s">
        <v>25</v>
      </c>
      <c r="O8" s="45" t="s">
        <v>39</v>
      </c>
      <c r="P8" s="48" t="s">
        <v>40</v>
      </c>
      <c r="Q8" s="49" t="s">
        <v>41</v>
      </c>
      <c r="R8" s="45" t="s">
        <v>59</v>
      </c>
      <c r="S8" s="45" t="s">
        <v>42</v>
      </c>
      <c r="T8" s="46" t="s">
        <v>43</v>
      </c>
      <c r="U8" s="45" t="s">
        <v>44</v>
      </c>
      <c r="V8" s="45" t="s">
        <v>26</v>
      </c>
      <c r="W8" s="45" t="s">
        <v>60</v>
      </c>
      <c r="X8" s="50" t="s">
        <v>45</v>
      </c>
      <c r="Y8" s="50" t="s">
        <v>27</v>
      </c>
      <c r="Z8" s="50" t="s">
        <v>124</v>
      </c>
      <c r="AA8" s="50" t="s">
        <v>125</v>
      </c>
      <c r="AB8" s="50" t="s">
        <v>46</v>
      </c>
      <c r="AC8" s="50" t="s">
        <v>61</v>
      </c>
      <c r="AD8" s="51" t="s">
        <v>28</v>
      </c>
      <c r="AE8" s="51" t="s">
        <v>62</v>
      </c>
      <c r="AF8" s="51" t="s">
        <v>29</v>
      </c>
      <c r="AG8" s="51" t="s">
        <v>30</v>
      </c>
      <c r="AH8" s="51" t="s">
        <v>47</v>
      </c>
      <c r="AI8" s="51" t="s">
        <v>48</v>
      </c>
      <c r="AJ8" s="51" t="s">
        <v>63</v>
      </c>
      <c r="AK8" s="52" t="s">
        <v>49</v>
      </c>
      <c r="AL8" s="51" t="s">
        <v>64</v>
      </c>
      <c r="AM8" s="52" t="s">
        <v>65</v>
      </c>
      <c r="AN8" s="51" t="s">
        <v>66</v>
      </c>
      <c r="AO8" s="51" t="s">
        <v>67</v>
      </c>
      <c r="AP8" s="51" t="s">
        <v>68</v>
      </c>
      <c r="AQ8" s="51" t="s">
        <v>123</v>
      </c>
      <c r="AR8" s="51" t="s">
        <v>122</v>
      </c>
      <c r="AS8" s="42" t="s">
        <v>121</v>
      </c>
      <c r="AT8" s="42" t="s">
        <v>120</v>
      </c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</row>
    <row r="9" spans="1:79" s="98" customFormat="1" ht="28" customHeight="1">
      <c r="A9" s="93"/>
      <c r="B9" s="94" t="s">
        <v>147</v>
      </c>
      <c r="C9" s="94">
        <v>1</v>
      </c>
      <c r="D9" s="95" t="s">
        <v>109</v>
      </c>
      <c r="E9" s="95">
        <v>1</v>
      </c>
      <c r="F9" s="95">
        <v>0</v>
      </c>
      <c r="G9" s="96">
        <f>テーブル22[[#This Row],[E]]+テーブル22[[#This Row],[F]]</f>
        <v>1</v>
      </c>
      <c r="H9" s="94" t="s">
        <v>118</v>
      </c>
      <c r="I9" s="94" t="s">
        <v>38</v>
      </c>
      <c r="J9" s="102">
        <v>0.6</v>
      </c>
      <c r="K9" s="107">
        <v>10000</v>
      </c>
      <c r="L9" s="146"/>
      <c r="M9" s="147" t="str">
        <f>HYPERLINK("http://amazon.jp/dp/" &amp; テーブル22[[#This Row],[L]])</f>
        <v>http://amazon.jp/dp/</v>
      </c>
      <c r="N9" s="148"/>
      <c r="O9" s="149"/>
      <c r="P9" s="89">
        <v>20</v>
      </c>
      <c r="Q9" s="90">
        <f>$Q$7*テーブル22[[#This Row],[P]]</f>
        <v>350</v>
      </c>
      <c r="R9" s="90">
        <v>700</v>
      </c>
      <c r="S9" s="90">
        <f>$S$7</f>
        <v>500</v>
      </c>
      <c r="T9" s="142">
        <f>SUM(テーブル22[[#This Row],[Q]:[S]])</f>
        <v>1550</v>
      </c>
      <c r="U9" s="91">
        <v>2500</v>
      </c>
      <c r="V9" s="90">
        <f>テーブル22[[#This Row],[U]]-テーブル22[[#This Row],[T]]</f>
        <v>950</v>
      </c>
      <c r="W9" s="140">
        <f>テーブル22[[#This Row],[V]]/テーブル22[[#This Row],[U]]</f>
        <v>0.38</v>
      </c>
      <c r="X9" s="141">
        <f>テーブル22[[#This Row],[P]]</f>
        <v>20</v>
      </c>
      <c r="Y9" s="92">
        <f>テーブル22[[#This Row],[X]]*$Y$7</f>
        <v>350</v>
      </c>
      <c r="Z9" s="89">
        <v>10</v>
      </c>
      <c r="AA9" s="92">
        <f>テーブル22[[#This Row],[Z]]*$Y$7</f>
        <v>175</v>
      </c>
      <c r="AB9" s="92">
        <v>170</v>
      </c>
      <c r="AC9" s="92">
        <v>100</v>
      </c>
      <c r="AD9" s="92">
        <v>70</v>
      </c>
      <c r="AE9" s="92">
        <v>40</v>
      </c>
      <c r="AF9" s="92">
        <f>$AF$7</f>
        <v>15</v>
      </c>
      <c r="AG9" s="92">
        <f>テーブル22[[#This Row],[AA]]+テーブル22[[#This Row],[AB]]+テーブル22[[#This Row],[AC]]+テーブル22[[#This Row],[AD]]+テーブル22[[#This Row],[AE]]+テーブル22[[#This Row],[AF]]</f>
        <v>570</v>
      </c>
      <c r="AH9" s="92">
        <f>テーブル22[[#This Row],[R]]</f>
        <v>700</v>
      </c>
      <c r="AI9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1620</v>
      </c>
      <c r="AJ9" s="92">
        <f>テーブル22[[#This Row],[U]]-テーブル22[[#This Row],[AI]]</f>
        <v>880</v>
      </c>
      <c r="AK9" s="139">
        <f>テーブル22[[#This Row],[AJ]]/テーブル22[[#This Row],[U]]</f>
        <v>0.35199999999999998</v>
      </c>
      <c r="AL9" s="97">
        <f>テーブル22[[#This Row],[G]]*テーブル22[[#This Row],[AJ]]</f>
        <v>880</v>
      </c>
      <c r="AM9" s="97">
        <f>テーブル22[[#This Row],[G]]*テーブル22[[#This Row],[AI]]</f>
        <v>1620</v>
      </c>
      <c r="AN9" s="97">
        <f>テーブル22[[#This Row],[G]]*テーブル22[[#This Row],[U]]</f>
        <v>2500</v>
      </c>
      <c r="AO9" s="109" t="s">
        <v>140</v>
      </c>
      <c r="AP9" s="109"/>
      <c r="AQ9" s="109"/>
      <c r="AR9" s="109"/>
      <c r="AS9" s="110" t="s">
        <v>139</v>
      </c>
      <c r="AT9" s="97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</row>
    <row r="10" spans="1:79" s="95" customFormat="1" ht="28" customHeight="1">
      <c r="A10" s="93"/>
      <c r="B10" s="94"/>
      <c r="C10" s="94">
        <v>2</v>
      </c>
      <c r="E10" s="96"/>
      <c r="F10" s="96"/>
      <c r="G10" s="96">
        <f>テーブル22[[#This Row],[E]]+テーブル22[[#This Row],[F]]</f>
        <v>0</v>
      </c>
      <c r="H10" s="94"/>
      <c r="I10" s="94"/>
      <c r="J10" s="102"/>
      <c r="K10" s="107"/>
      <c r="L10" s="143"/>
      <c r="M10" s="147" t="str">
        <f>HYPERLINK("http://amazon.jp/dp/" &amp; テーブル22[[#This Row],[L]])</f>
        <v>http://amazon.jp/dp/</v>
      </c>
      <c r="N10" s="148"/>
      <c r="O10" s="149"/>
      <c r="P10" s="89"/>
      <c r="Q10" s="90">
        <f>$Q$7*テーブル22[[#This Row],[P]]</f>
        <v>0</v>
      </c>
      <c r="R10" s="90"/>
      <c r="S10" s="90">
        <f t="shared" ref="S10:S58" si="0">$S$7</f>
        <v>500</v>
      </c>
      <c r="T10" s="142">
        <f>SUM(テーブル22[[#This Row],[Q]:[S]])</f>
        <v>500</v>
      </c>
      <c r="U10" s="99"/>
      <c r="V10" s="90">
        <f>テーブル22[[#This Row],[U]]-テーブル22[[#This Row],[T]]</f>
        <v>-500</v>
      </c>
      <c r="W10" s="140" t="e">
        <f>テーブル22[[#This Row],[V]]/テーブル22[[#This Row],[U]]</f>
        <v>#DIV/0!</v>
      </c>
      <c r="X10" s="141">
        <f>テーブル22[[#This Row],[P]]</f>
        <v>0</v>
      </c>
      <c r="Y10" s="92">
        <f>テーブル22[[#This Row],[X]]*$Y$7</f>
        <v>0</v>
      </c>
      <c r="Z10" s="89">
        <v>0</v>
      </c>
      <c r="AA10" s="92">
        <f>テーブル22[[#This Row],[Z]]*$Y$7</f>
        <v>0</v>
      </c>
      <c r="AB10" s="92">
        <v>0</v>
      </c>
      <c r="AC10" s="92">
        <f>テーブル22[[#This Row],[Y]]*$AC$7</f>
        <v>0</v>
      </c>
      <c r="AD10" s="92">
        <v>0</v>
      </c>
      <c r="AE10" s="92">
        <v>0</v>
      </c>
      <c r="AF10" s="92">
        <f>$AF$7</f>
        <v>15</v>
      </c>
      <c r="AG10" s="92">
        <f>テーブル22[[#This Row],[AA]]+テーブル22[[#This Row],[AB]]+テーブル22[[#This Row],[AC]]+テーブル22[[#This Row],[AD]]+テーブル22[[#This Row],[AE]]+テーブル22[[#This Row],[AF]]</f>
        <v>15</v>
      </c>
      <c r="AH10" s="92">
        <f>テーブル22[[#This Row],[R]]</f>
        <v>0</v>
      </c>
      <c r="AI10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0" s="92">
        <f>テーブル22[[#This Row],[U]]-テーブル22[[#This Row],[AI]]</f>
        <v>-15</v>
      </c>
      <c r="AK10" s="139" t="e">
        <f>テーブル22[[#This Row],[AJ]]/テーブル22[[#This Row],[U]]</f>
        <v>#DIV/0!</v>
      </c>
      <c r="AL10" s="97">
        <f>テーブル22[[#This Row],[G]]*テーブル22[[#This Row],[AJ]]</f>
        <v>0</v>
      </c>
      <c r="AM10" s="97">
        <f>テーブル22[[#This Row],[G]]*テーブル22[[#This Row],[AI]]</f>
        <v>0</v>
      </c>
      <c r="AN10" s="97">
        <f>テーブル22[[#This Row],[G]]*テーブル22[[#This Row],[U]]</f>
        <v>0</v>
      </c>
      <c r="AO10" s="109"/>
      <c r="AP10" s="109"/>
      <c r="AQ10" s="109"/>
      <c r="AR10" s="109"/>
      <c r="AS10" s="110"/>
      <c r="AT10" s="97"/>
    </row>
    <row r="11" spans="1:79" s="98" customFormat="1" ht="28" customHeight="1">
      <c r="A11" s="93"/>
      <c r="B11" s="94"/>
      <c r="C11" s="94">
        <v>3</v>
      </c>
      <c r="D11" s="95"/>
      <c r="E11" s="96"/>
      <c r="F11" s="96"/>
      <c r="G11" s="96">
        <f>テーブル22[[#This Row],[E]]+テーブル22[[#This Row],[F]]</f>
        <v>0</v>
      </c>
      <c r="H11" s="94"/>
      <c r="I11" s="94"/>
      <c r="J11" s="102"/>
      <c r="K11" s="107"/>
      <c r="L11" s="103"/>
      <c r="M11" s="147" t="str">
        <f>HYPERLINK("http://amazon.jp/dp/" &amp; テーブル22[[#This Row],[L]])</f>
        <v>http://amazon.jp/dp/</v>
      </c>
      <c r="N11" s="148"/>
      <c r="O11" s="150"/>
      <c r="P11" s="89"/>
      <c r="Q11" s="90">
        <f>$Q$7*テーブル22[[#This Row],[P]]</f>
        <v>0</v>
      </c>
      <c r="R11" s="90"/>
      <c r="S11" s="90">
        <f t="shared" si="0"/>
        <v>500</v>
      </c>
      <c r="T11" s="142">
        <f>SUM(テーブル22[[#This Row],[Q]:[S]])</f>
        <v>500</v>
      </c>
      <c r="U11" s="91"/>
      <c r="V11" s="90">
        <f>テーブル22[[#This Row],[U]]-テーブル22[[#This Row],[T]]</f>
        <v>-500</v>
      </c>
      <c r="W11" s="140" t="e">
        <f>テーブル22[[#This Row],[V]]/テーブル22[[#This Row],[U]]</f>
        <v>#DIV/0!</v>
      </c>
      <c r="X11" s="141">
        <f>テーブル22[[#This Row],[P]]</f>
        <v>0</v>
      </c>
      <c r="Y11" s="92">
        <f>テーブル22[[#This Row],[X]]*$Y$7</f>
        <v>0</v>
      </c>
      <c r="Z11" s="89">
        <v>0</v>
      </c>
      <c r="AA11" s="92">
        <f>テーブル22[[#This Row],[Z]]*$Y$7</f>
        <v>0</v>
      </c>
      <c r="AB11" s="92">
        <v>0</v>
      </c>
      <c r="AC11" s="92">
        <f>テーブル22[[#This Row],[Y]]*$AC$7</f>
        <v>0</v>
      </c>
      <c r="AD11" s="92">
        <v>0</v>
      </c>
      <c r="AE11" s="92">
        <v>0</v>
      </c>
      <c r="AF11" s="92">
        <f t="shared" ref="AF11:AF58" si="1">$AF$7</f>
        <v>15</v>
      </c>
      <c r="AG11" s="92">
        <f>テーブル22[[#This Row],[AA]]+テーブル22[[#This Row],[AB]]+テーブル22[[#This Row],[AC]]+テーブル22[[#This Row],[AD]]+テーブル22[[#This Row],[AE]]+テーブル22[[#This Row],[AF]]</f>
        <v>15</v>
      </c>
      <c r="AH11" s="92">
        <f>テーブル22[[#This Row],[R]]</f>
        <v>0</v>
      </c>
      <c r="AI11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1" s="92">
        <f>テーブル22[[#This Row],[U]]-テーブル22[[#This Row],[AI]]</f>
        <v>-15</v>
      </c>
      <c r="AK11" s="139" t="e">
        <f>テーブル22[[#This Row],[AJ]]/テーブル22[[#This Row],[U]]</f>
        <v>#DIV/0!</v>
      </c>
      <c r="AL11" s="97">
        <f>テーブル22[[#This Row],[G]]*テーブル22[[#This Row],[AJ]]</f>
        <v>0</v>
      </c>
      <c r="AM11" s="97">
        <f>テーブル22[[#This Row],[G]]*テーブル22[[#This Row],[AI]]</f>
        <v>0</v>
      </c>
      <c r="AN11" s="97">
        <f>テーブル22[[#This Row],[G]]*テーブル22[[#This Row],[U]]</f>
        <v>0</v>
      </c>
      <c r="AO11" s="109"/>
      <c r="AP11" s="109"/>
      <c r="AQ11" s="109"/>
      <c r="AR11" s="109"/>
      <c r="AS11" s="110"/>
      <c r="AT11" s="97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</row>
    <row r="12" spans="1:79" s="98" customFormat="1" ht="28" customHeight="1">
      <c r="A12" s="93"/>
      <c r="B12" s="94"/>
      <c r="C12" s="94">
        <v>4</v>
      </c>
      <c r="D12" s="95"/>
      <c r="E12" s="96"/>
      <c r="F12" s="96"/>
      <c r="G12" s="96">
        <f>テーブル22[[#This Row],[E]]+テーブル22[[#This Row],[F]]</f>
        <v>0</v>
      </c>
      <c r="H12" s="94"/>
      <c r="I12" s="94"/>
      <c r="J12" s="102"/>
      <c r="K12" s="107"/>
      <c r="L12" s="103"/>
      <c r="M12" s="147" t="str">
        <f>HYPERLINK("http://amazon.jp/dp/" &amp; テーブル22[[#This Row],[L]])</f>
        <v>http://amazon.jp/dp/</v>
      </c>
      <c r="N12" s="148"/>
      <c r="O12" s="149"/>
      <c r="P12" s="89"/>
      <c r="Q12" s="90">
        <f>$Q$7*テーブル22[[#This Row],[P]]</f>
        <v>0</v>
      </c>
      <c r="R12" s="90"/>
      <c r="S12" s="90">
        <f t="shared" si="0"/>
        <v>500</v>
      </c>
      <c r="T12" s="142">
        <f>SUM(テーブル22[[#This Row],[Q]:[S]])</f>
        <v>500</v>
      </c>
      <c r="U12" s="99"/>
      <c r="V12" s="90">
        <f>テーブル22[[#This Row],[U]]-テーブル22[[#This Row],[T]]</f>
        <v>-500</v>
      </c>
      <c r="W12" s="140" t="e">
        <f>テーブル22[[#This Row],[V]]/テーブル22[[#This Row],[U]]</f>
        <v>#DIV/0!</v>
      </c>
      <c r="X12" s="141">
        <f>テーブル22[[#This Row],[P]]</f>
        <v>0</v>
      </c>
      <c r="Y12" s="92">
        <f>テーブル22[[#This Row],[X]]*$Y$7</f>
        <v>0</v>
      </c>
      <c r="Z12" s="89">
        <v>0</v>
      </c>
      <c r="AA12" s="92">
        <f>テーブル22[[#This Row],[Z]]*$Y$7</f>
        <v>0</v>
      </c>
      <c r="AB12" s="92">
        <v>0</v>
      </c>
      <c r="AC12" s="92">
        <v>0</v>
      </c>
      <c r="AD12" s="92">
        <v>0</v>
      </c>
      <c r="AE12" s="92">
        <v>0</v>
      </c>
      <c r="AF12" s="92">
        <f t="shared" si="1"/>
        <v>15</v>
      </c>
      <c r="AG12" s="92">
        <f>テーブル22[[#This Row],[AA]]+テーブル22[[#This Row],[AB]]+テーブル22[[#This Row],[AC]]+テーブル22[[#This Row],[AD]]+テーブル22[[#This Row],[AE]]+テーブル22[[#This Row],[AF]]</f>
        <v>15</v>
      </c>
      <c r="AH12" s="92">
        <f>テーブル22[[#This Row],[R]]</f>
        <v>0</v>
      </c>
      <c r="AI12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2" s="92">
        <f>テーブル22[[#This Row],[U]]-テーブル22[[#This Row],[AI]]</f>
        <v>-15</v>
      </c>
      <c r="AK12" s="139" t="e">
        <f>テーブル22[[#This Row],[AJ]]/テーブル22[[#This Row],[U]]</f>
        <v>#DIV/0!</v>
      </c>
      <c r="AL12" s="97">
        <f>テーブル22[[#This Row],[G]]*テーブル22[[#This Row],[AJ]]</f>
        <v>0</v>
      </c>
      <c r="AM12" s="97">
        <f>テーブル22[[#This Row],[G]]*テーブル22[[#This Row],[AI]]</f>
        <v>0</v>
      </c>
      <c r="AN12" s="97">
        <f>テーブル22[[#This Row],[G]]*テーブル22[[#This Row],[U]]</f>
        <v>0</v>
      </c>
      <c r="AO12" s="109"/>
      <c r="AP12" s="109"/>
      <c r="AQ12" s="109"/>
      <c r="AR12" s="109"/>
      <c r="AS12" s="110"/>
      <c r="AT12" s="97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</row>
    <row r="13" spans="1:79" s="98" customFormat="1" ht="28" customHeight="1">
      <c r="A13" s="93"/>
      <c r="B13" s="94"/>
      <c r="C13" s="94">
        <v>5</v>
      </c>
      <c r="D13" s="95"/>
      <c r="E13" s="96"/>
      <c r="F13" s="96"/>
      <c r="G13" s="96">
        <f>テーブル22[[#This Row],[E]]+テーブル22[[#This Row],[F]]</f>
        <v>0</v>
      </c>
      <c r="H13" s="94"/>
      <c r="I13" s="94"/>
      <c r="J13" s="102"/>
      <c r="K13" s="107"/>
      <c r="L13" s="103"/>
      <c r="M13" s="147" t="str">
        <f>HYPERLINK("http://amazon.jp/dp/" &amp; テーブル22[[#This Row],[L]])</f>
        <v>http://amazon.jp/dp/</v>
      </c>
      <c r="N13" s="148"/>
      <c r="O13" s="150"/>
      <c r="P13" s="89"/>
      <c r="Q13" s="90">
        <f>$Q$7*テーブル22[[#This Row],[P]]</f>
        <v>0</v>
      </c>
      <c r="R13" s="90"/>
      <c r="S13" s="90">
        <f t="shared" si="0"/>
        <v>500</v>
      </c>
      <c r="T13" s="142">
        <f>SUM(テーブル22[[#This Row],[Q]:[S]])</f>
        <v>500</v>
      </c>
      <c r="U13" s="91"/>
      <c r="V13" s="90">
        <f>テーブル22[[#This Row],[U]]-テーブル22[[#This Row],[T]]</f>
        <v>-500</v>
      </c>
      <c r="W13" s="140" t="e">
        <f>テーブル22[[#This Row],[V]]/テーブル22[[#This Row],[U]]</f>
        <v>#DIV/0!</v>
      </c>
      <c r="X13" s="141">
        <f>テーブル22[[#This Row],[P]]</f>
        <v>0</v>
      </c>
      <c r="Y13" s="92">
        <f>テーブル22[[#This Row],[X]]*$Y$7</f>
        <v>0</v>
      </c>
      <c r="Z13" s="89">
        <v>0</v>
      </c>
      <c r="AA13" s="92">
        <f>テーブル22[[#This Row],[Z]]*$Y$7</f>
        <v>0</v>
      </c>
      <c r="AB13" s="92">
        <v>0</v>
      </c>
      <c r="AC13" s="92">
        <f>テーブル22[[#This Row],[Y]]*$AC$7</f>
        <v>0</v>
      </c>
      <c r="AD13" s="92">
        <v>0</v>
      </c>
      <c r="AE13" s="92">
        <v>0</v>
      </c>
      <c r="AF13" s="92">
        <f t="shared" si="1"/>
        <v>15</v>
      </c>
      <c r="AG13" s="92">
        <f>テーブル22[[#This Row],[AA]]+テーブル22[[#This Row],[AB]]+テーブル22[[#This Row],[AC]]+テーブル22[[#This Row],[AD]]+テーブル22[[#This Row],[AE]]+テーブル22[[#This Row],[AF]]</f>
        <v>15</v>
      </c>
      <c r="AH13" s="92">
        <f>テーブル22[[#This Row],[R]]</f>
        <v>0</v>
      </c>
      <c r="AI13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3" s="92">
        <f>テーブル22[[#This Row],[U]]-テーブル22[[#This Row],[AI]]</f>
        <v>-15</v>
      </c>
      <c r="AK13" s="139" t="e">
        <f>テーブル22[[#This Row],[AJ]]/テーブル22[[#This Row],[U]]</f>
        <v>#DIV/0!</v>
      </c>
      <c r="AL13" s="97">
        <f>テーブル22[[#This Row],[G]]*テーブル22[[#This Row],[AJ]]</f>
        <v>0</v>
      </c>
      <c r="AM13" s="97">
        <f>テーブル22[[#This Row],[G]]*テーブル22[[#This Row],[AI]]</f>
        <v>0</v>
      </c>
      <c r="AN13" s="97">
        <f>テーブル22[[#This Row],[G]]*テーブル22[[#This Row],[U]]</f>
        <v>0</v>
      </c>
      <c r="AO13" s="109"/>
      <c r="AP13" s="109"/>
      <c r="AQ13" s="109"/>
      <c r="AR13" s="109"/>
      <c r="AS13" s="110"/>
      <c r="AT13" s="97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</row>
    <row r="14" spans="1:79" s="98" customFormat="1" ht="28" customHeight="1">
      <c r="A14" s="93"/>
      <c r="B14" s="94"/>
      <c r="C14" s="94">
        <v>6</v>
      </c>
      <c r="D14" s="95"/>
      <c r="E14" s="96"/>
      <c r="F14" s="96"/>
      <c r="G14" s="96">
        <f>テーブル22[[#This Row],[E]]+テーブル22[[#This Row],[F]]</f>
        <v>0</v>
      </c>
      <c r="H14" s="94"/>
      <c r="I14" s="94"/>
      <c r="J14" s="102"/>
      <c r="K14" s="107"/>
      <c r="L14" s="103"/>
      <c r="M14" s="147" t="str">
        <f>HYPERLINK("http://amazon.jp/dp/" &amp; テーブル22[[#This Row],[L]])</f>
        <v>http://amazon.jp/dp/</v>
      </c>
      <c r="N14" s="148"/>
      <c r="O14" s="150"/>
      <c r="P14" s="89"/>
      <c r="Q14" s="90">
        <f>$Q$7*テーブル22[[#This Row],[P]]</f>
        <v>0</v>
      </c>
      <c r="R14" s="90"/>
      <c r="S14" s="90">
        <f t="shared" si="0"/>
        <v>500</v>
      </c>
      <c r="T14" s="142">
        <f>SUM(テーブル22[[#This Row],[Q]:[S]])</f>
        <v>500</v>
      </c>
      <c r="U14" s="99"/>
      <c r="V14" s="90">
        <f>テーブル22[[#This Row],[U]]-テーブル22[[#This Row],[T]]</f>
        <v>-500</v>
      </c>
      <c r="W14" s="140" t="e">
        <f>テーブル22[[#This Row],[V]]/テーブル22[[#This Row],[U]]</f>
        <v>#DIV/0!</v>
      </c>
      <c r="X14" s="141">
        <f>テーブル22[[#This Row],[P]]</f>
        <v>0</v>
      </c>
      <c r="Y14" s="92">
        <f>テーブル22[[#This Row],[X]]*$Y$7</f>
        <v>0</v>
      </c>
      <c r="Z14" s="89">
        <v>0</v>
      </c>
      <c r="AA14" s="92">
        <f>テーブル22[[#This Row],[Z]]*$Y$7</f>
        <v>0</v>
      </c>
      <c r="AB14" s="92">
        <v>0</v>
      </c>
      <c r="AC14" s="92">
        <f>テーブル22[[#This Row],[Y]]*$AC$7</f>
        <v>0</v>
      </c>
      <c r="AD14" s="92">
        <v>0</v>
      </c>
      <c r="AE14" s="92">
        <v>0</v>
      </c>
      <c r="AF14" s="92">
        <f t="shared" si="1"/>
        <v>15</v>
      </c>
      <c r="AG14" s="92">
        <f>テーブル22[[#This Row],[AA]]+テーブル22[[#This Row],[AB]]+テーブル22[[#This Row],[AC]]+テーブル22[[#This Row],[AD]]+テーブル22[[#This Row],[AE]]+テーブル22[[#This Row],[AF]]</f>
        <v>15</v>
      </c>
      <c r="AH14" s="92">
        <f>テーブル22[[#This Row],[R]]</f>
        <v>0</v>
      </c>
      <c r="AI14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4" s="92">
        <f>テーブル22[[#This Row],[U]]-テーブル22[[#This Row],[AI]]</f>
        <v>-15</v>
      </c>
      <c r="AK14" s="139" t="e">
        <f>テーブル22[[#This Row],[AJ]]/テーブル22[[#This Row],[U]]</f>
        <v>#DIV/0!</v>
      </c>
      <c r="AL14" s="97">
        <f>テーブル22[[#This Row],[G]]*テーブル22[[#This Row],[AJ]]</f>
        <v>0</v>
      </c>
      <c r="AM14" s="97">
        <f>テーブル22[[#This Row],[G]]*テーブル22[[#This Row],[AI]]</f>
        <v>0</v>
      </c>
      <c r="AN14" s="97">
        <f>テーブル22[[#This Row],[G]]*テーブル22[[#This Row],[U]]</f>
        <v>0</v>
      </c>
      <c r="AO14" s="109"/>
      <c r="AP14" s="109"/>
      <c r="AQ14" s="109"/>
      <c r="AR14" s="109"/>
      <c r="AS14" s="110"/>
      <c r="AT14" s="97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</row>
    <row r="15" spans="1:79" s="98" customFormat="1" ht="28" customHeight="1">
      <c r="A15" s="93"/>
      <c r="B15" s="94"/>
      <c r="C15" s="94">
        <v>7</v>
      </c>
      <c r="D15" s="95"/>
      <c r="E15" s="96"/>
      <c r="F15" s="96"/>
      <c r="G15" s="96">
        <f>テーブル22[[#This Row],[E]]+テーブル22[[#This Row],[F]]</f>
        <v>0</v>
      </c>
      <c r="H15" s="94"/>
      <c r="I15" s="94"/>
      <c r="J15" s="102"/>
      <c r="K15" s="107"/>
      <c r="L15" s="103"/>
      <c r="M15" s="147" t="str">
        <f>HYPERLINK("http://amazon.jp/dp/" &amp; テーブル22[[#This Row],[L]])</f>
        <v>http://amazon.jp/dp/</v>
      </c>
      <c r="N15" s="148"/>
      <c r="O15" s="149"/>
      <c r="P15" s="89"/>
      <c r="Q15" s="90">
        <f>$Q$7*テーブル22[[#This Row],[P]]</f>
        <v>0</v>
      </c>
      <c r="R15" s="90"/>
      <c r="S15" s="90">
        <f t="shared" si="0"/>
        <v>500</v>
      </c>
      <c r="T15" s="142">
        <f>SUM(テーブル22[[#This Row],[Q]:[S]])</f>
        <v>500</v>
      </c>
      <c r="U15" s="91"/>
      <c r="V15" s="90">
        <f>テーブル22[[#This Row],[U]]-テーブル22[[#This Row],[T]]</f>
        <v>-500</v>
      </c>
      <c r="W15" s="140" t="e">
        <f>テーブル22[[#This Row],[V]]/テーブル22[[#This Row],[U]]</f>
        <v>#DIV/0!</v>
      </c>
      <c r="X15" s="141">
        <f>テーブル22[[#This Row],[P]]</f>
        <v>0</v>
      </c>
      <c r="Y15" s="92">
        <f>テーブル22[[#This Row],[X]]*$Y$7</f>
        <v>0</v>
      </c>
      <c r="Z15" s="89">
        <v>0</v>
      </c>
      <c r="AA15" s="92">
        <f>テーブル22[[#This Row],[Z]]*$Y$7</f>
        <v>0</v>
      </c>
      <c r="AB15" s="92">
        <v>0</v>
      </c>
      <c r="AC15" s="92">
        <f>テーブル22[[#This Row],[Y]]*$AC$7</f>
        <v>0</v>
      </c>
      <c r="AD15" s="92">
        <v>0</v>
      </c>
      <c r="AE15" s="92">
        <v>0</v>
      </c>
      <c r="AF15" s="92">
        <f t="shared" si="1"/>
        <v>15</v>
      </c>
      <c r="AG15" s="92">
        <f>テーブル22[[#This Row],[AA]]+テーブル22[[#This Row],[AB]]+テーブル22[[#This Row],[AC]]+テーブル22[[#This Row],[AD]]+テーブル22[[#This Row],[AE]]+テーブル22[[#This Row],[AF]]</f>
        <v>15</v>
      </c>
      <c r="AH15" s="92">
        <f>テーブル22[[#This Row],[R]]</f>
        <v>0</v>
      </c>
      <c r="AI15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5" s="92">
        <f>テーブル22[[#This Row],[U]]-テーブル22[[#This Row],[AI]]</f>
        <v>-15</v>
      </c>
      <c r="AK15" s="139" t="e">
        <f>テーブル22[[#This Row],[AJ]]/テーブル22[[#This Row],[U]]</f>
        <v>#DIV/0!</v>
      </c>
      <c r="AL15" s="97">
        <f>テーブル22[[#This Row],[G]]*テーブル22[[#This Row],[AJ]]</f>
        <v>0</v>
      </c>
      <c r="AM15" s="97">
        <f>テーブル22[[#This Row],[G]]*テーブル22[[#This Row],[AI]]</f>
        <v>0</v>
      </c>
      <c r="AN15" s="97">
        <f>テーブル22[[#This Row],[G]]*テーブル22[[#This Row],[U]]</f>
        <v>0</v>
      </c>
      <c r="AO15" s="109"/>
      <c r="AP15" s="109"/>
      <c r="AQ15" s="109"/>
      <c r="AR15" s="109"/>
      <c r="AS15" s="110"/>
      <c r="AT15" s="97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</row>
    <row r="16" spans="1:79" s="98" customFormat="1" ht="28" customHeight="1">
      <c r="A16" s="93"/>
      <c r="B16" s="94"/>
      <c r="C16" s="94">
        <v>8</v>
      </c>
      <c r="D16" s="95"/>
      <c r="E16" s="96"/>
      <c r="F16" s="96"/>
      <c r="G16" s="96">
        <f>テーブル22[[#This Row],[E]]+テーブル22[[#This Row],[F]]</f>
        <v>0</v>
      </c>
      <c r="H16" s="94"/>
      <c r="I16" s="94"/>
      <c r="J16" s="102"/>
      <c r="K16" s="107"/>
      <c r="L16" s="103"/>
      <c r="M16" s="147" t="str">
        <f>HYPERLINK("http://amazon.jp/dp/" &amp; テーブル22[[#This Row],[L]])</f>
        <v>http://amazon.jp/dp/</v>
      </c>
      <c r="N16" s="148"/>
      <c r="O16" s="150"/>
      <c r="P16" s="89"/>
      <c r="Q16" s="90">
        <f>$Q$7*テーブル22[[#This Row],[P]]</f>
        <v>0</v>
      </c>
      <c r="R16" s="90"/>
      <c r="S16" s="90">
        <f t="shared" si="0"/>
        <v>500</v>
      </c>
      <c r="T16" s="142">
        <f>SUM(テーブル22[[#This Row],[Q]:[S]])</f>
        <v>500</v>
      </c>
      <c r="U16" s="99"/>
      <c r="V16" s="90">
        <f>テーブル22[[#This Row],[U]]-テーブル22[[#This Row],[T]]</f>
        <v>-500</v>
      </c>
      <c r="W16" s="140" t="e">
        <f>テーブル22[[#This Row],[V]]/テーブル22[[#This Row],[U]]</f>
        <v>#DIV/0!</v>
      </c>
      <c r="X16" s="141">
        <f>テーブル22[[#This Row],[P]]</f>
        <v>0</v>
      </c>
      <c r="Y16" s="92">
        <f>テーブル22[[#This Row],[X]]*$Y$7</f>
        <v>0</v>
      </c>
      <c r="Z16" s="89">
        <v>0</v>
      </c>
      <c r="AA16" s="92">
        <f>テーブル22[[#This Row],[Z]]*$Y$7</f>
        <v>0</v>
      </c>
      <c r="AB16" s="92">
        <v>0</v>
      </c>
      <c r="AC16" s="92">
        <f>テーブル22[[#This Row],[Y]]*$AC$7</f>
        <v>0</v>
      </c>
      <c r="AD16" s="92">
        <v>0</v>
      </c>
      <c r="AE16" s="92">
        <v>0</v>
      </c>
      <c r="AF16" s="92">
        <f t="shared" si="1"/>
        <v>15</v>
      </c>
      <c r="AG16" s="92">
        <f>テーブル22[[#This Row],[AA]]+テーブル22[[#This Row],[AB]]+テーブル22[[#This Row],[AC]]+テーブル22[[#This Row],[AD]]+テーブル22[[#This Row],[AE]]+テーブル22[[#This Row],[AF]]</f>
        <v>15</v>
      </c>
      <c r="AH16" s="92">
        <f>テーブル22[[#This Row],[R]]</f>
        <v>0</v>
      </c>
      <c r="AI16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6" s="92">
        <f>テーブル22[[#This Row],[U]]-テーブル22[[#This Row],[AI]]</f>
        <v>-15</v>
      </c>
      <c r="AK16" s="139" t="e">
        <f>テーブル22[[#This Row],[AJ]]/テーブル22[[#This Row],[U]]</f>
        <v>#DIV/0!</v>
      </c>
      <c r="AL16" s="97">
        <f>テーブル22[[#This Row],[G]]*テーブル22[[#This Row],[AJ]]</f>
        <v>0</v>
      </c>
      <c r="AM16" s="97">
        <f>テーブル22[[#This Row],[G]]*テーブル22[[#This Row],[AI]]</f>
        <v>0</v>
      </c>
      <c r="AN16" s="97">
        <f>テーブル22[[#This Row],[G]]*テーブル22[[#This Row],[U]]</f>
        <v>0</v>
      </c>
      <c r="AO16" s="109"/>
      <c r="AP16" s="109"/>
      <c r="AQ16" s="109"/>
      <c r="AR16" s="109"/>
      <c r="AS16" s="110"/>
      <c r="AT16" s="97"/>
      <c r="AU16" s="100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</row>
    <row r="17" spans="1:79" s="98" customFormat="1" ht="28" customHeight="1">
      <c r="A17" s="93"/>
      <c r="B17" s="94"/>
      <c r="C17" s="94">
        <v>9</v>
      </c>
      <c r="D17" s="95"/>
      <c r="E17" s="96"/>
      <c r="F17" s="96"/>
      <c r="G17" s="96">
        <f>テーブル22[[#This Row],[E]]+テーブル22[[#This Row],[F]]</f>
        <v>0</v>
      </c>
      <c r="H17" s="94"/>
      <c r="I17" s="94"/>
      <c r="J17" s="102"/>
      <c r="K17" s="107"/>
      <c r="L17" s="103"/>
      <c r="M17" s="147" t="str">
        <f>HYPERLINK("http://amazon.jp/dp/" &amp; テーブル22[[#This Row],[L]])</f>
        <v>http://amazon.jp/dp/</v>
      </c>
      <c r="N17" s="148"/>
      <c r="O17" s="150"/>
      <c r="P17" s="89"/>
      <c r="Q17" s="90">
        <f>$Q$7*テーブル22[[#This Row],[P]]</f>
        <v>0</v>
      </c>
      <c r="R17" s="90"/>
      <c r="S17" s="90">
        <f t="shared" si="0"/>
        <v>500</v>
      </c>
      <c r="T17" s="142">
        <f>SUM(テーブル22[[#This Row],[Q]:[S]])</f>
        <v>500</v>
      </c>
      <c r="U17" s="91"/>
      <c r="V17" s="90">
        <f>テーブル22[[#This Row],[U]]-テーブル22[[#This Row],[T]]</f>
        <v>-500</v>
      </c>
      <c r="W17" s="140" t="e">
        <f>テーブル22[[#This Row],[V]]/テーブル22[[#This Row],[U]]</f>
        <v>#DIV/0!</v>
      </c>
      <c r="X17" s="141">
        <f>テーブル22[[#This Row],[P]]</f>
        <v>0</v>
      </c>
      <c r="Y17" s="92">
        <f>テーブル22[[#This Row],[X]]*$Y$7</f>
        <v>0</v>
      </c>
      <c r="Z17" s="89">
        <v>0</v>
      </c>
      <c r="AA17" s="92">
        <f>テーブル22[[#This Row],[Z]]*$Y$7</f>
        <v>0</v>
      </c>
      <c r="AB17" s="92">
        <v>0</v>
      </c>
      <c r="AC17" s="92">
        <f>テーブル22[[#This Row],[Y]]*$AC$7</f>
        <v>0</v>
      </c>
      <c r="AD17" s="92">
        <v>0</v>
      </c>
      <c r="AE17" s="92">
        <v>0</v>
      </c>
      <c r="AF17" s="92">
        <f t="shared" si="1"/>
        <v>15</v>
      </c>
      <c r="AG17" s="92">
        <f>テーブル22[[#This Row],[AA]]+テーブル22[[#This Row],[AB]]+テーブル22[[#This Row],[AC]]+テーブル22[[#This Row],[AD]]+テーブル22[[#This Row],[AE]]+テーブル22[[#This Row],[AF]]</f>
        <v>15</v>
      </c>
      <c r="AH17" s="92">
        <f>テーブル22[[#This Row],[R]]</f>
        <v>0</v>
      </c>
      <c r="AI17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7" s="92">
        <f>テーブル22[[#This Row],[U]]-テーブル22[[#This Row],[AI]]</f>
        <v>-15</v>
      </c>
      <c r="AK17" s="139" t="e">
        <f>テーブル22[[#This Row],[AJ]]/テーブル22[[#This Row],[U]]</f>
        <v>#DIV/0!</v>
      </c>
      <c r="AL17" s="97">
        <f>テーブル22[[#This Row],[G]]*テーブル22[[#This Row],[AJ]]</f>
        <v>0</v>
      </c>
      <c r="AM17" s="97">
        <f>テーブル22[[#This Row],[G]]*テーブル22[[#This Row],[AI]]</f>
        <v>0</v>
      </c>
      <c r="AN17" s="97">
        <f>テーブル22[[#This Row],[G]]*テーブル22[[#This Row],[U]]</f>
        <v>0</v>
      </c>
      <c r="AO17" s="109"/>
      <c r="AP17" s="109"/>
      <c r="AQ17" s="109"/>
      <c r="AR17" s="109"/>
      <c r="AS17" s="110"/>
      <c r="AT17" s="97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</row>
    <row r="18" spans="1:79" s="98" customFormat="1" ht="28" customHeight="1">
      <c r="A18" s="93"/>
      <c r="B18" s="94"/>
      <c r="C18" s="94">
        <v>10</v>
      </c>
      <c r="D18" s="95"/>
      <c r="E18" s="96"/>
      <c r="F18" s="96"/>
      <c r="G18" s="96">
        <f>テーブル22[[#This Row],[E]]+テーブル22[[#This Row],[F]]</f>
        <v>0</v>
      </c>
      <c r="H18" s="94"/>
      <c r="I18" s="94"/>
      <c r="J18" s="102"/>
      <c r="K18" s="107"/>
      <c r="L18" s="103"/>
      <c r="M18" s="147" t="str">
        <f>HYPERLINK("http://amazon.jp/dp/" &amp; テーブル22[[#This Row],[L]])</f>
        <v>http://amazon.jp/dp/</v>
      </c>
      <c r="N18" s="148"/>
      <c r="O18" s="149"/>
      <c r="P18" s="89"/>
      <c r="Q18" s="90">
        <f>$Q$7*テーブル22[[#This Row],[P]]</f>
        <v>0</v>
      </c>
      <c r="R18" s="90"/>
      <c r="S18" s="90">
        <f t="shared" si="0"/>
        <v>500</v>
      </c>
      <c r="T18" s="142">
        <f>SUM(テーブル22[[#This Row],[Q]:[S]])</f>
        <v>500</v>
      </c>
      <c r="U18" s="99"/>
      <c r="V18" s="90">
        <f>テーブル22[[#This Row],[U]]-テーブル22[[#This Row],[T]]</f>
        <v>-500</v>
      </c>
      <c r="W18" s="140" t="e">
        <f>テーブル22[[#This Row],[V]]/テーブル22[[#This Row],[U]]</f>
        <v>#DIV/0!</v>
      </c>
      <c r="X18" s="141">
        <f>テーブル22[[#This Row],[P]]</f>
        <v>0</v>
      </c>
      <c r="Y18" s="92">
        <f>テーブル22[[#This Row],[X]]*$Y$7</f>
        <v>0</v>
      </c>
      <c r="Z18" s="89">
        <v>0</v>
      </c>
      <c r="AA18" s="92">
        <f>テーブル22[[#This Row],[Z]]*$Y$7</f>
        <v>0</v>
      </c>
      <c r="AB18" s="92">
        <v>0</v>
      </c>
      <c r="AC18" s="92">
        <f>テーブル22[[#This Row],[Y]]*$AC$7</f>
        <v>0</v>
      </c>
      <c r="AD18" s="92">
        <v>0</v>
      </c>
      <c r="AE18" s="92">
        <v>0</v>
      </c>
      <c r="AF18" s="92">
        <f t="shared" si="1"/>
        <v>15</v>
      </c>
      <c r="AG18" s="92">
        <f>テーブル22[[#This Row],[AA]]+テーブル22[[#This Row],[AB]]+テーブル22[[#This Row],[AC]]+テーブル22[[#This Row],[AD]]+テーブル22[[#This Row],[AE]]+テーブル22[[#This Row],[AF]]</f>
        <v>15</v>
      </c>
      <c r="AH18" s="92">
        <f>テーブル22[[#This Row],[R]]</f>
        <v>0</v>
      </c>
      <c r="AI18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8" s="92">
        <f>テーブル22[[#This Row],[U]]-テーブル22[[#This Row],[AI]]</f>
        <v>-15</v>
      </c>
      <c r="AK18" s="139" t="e">
        <f>テーブル22[[#This Row],[AJ]]/テーブル22[[#This Row],[U]]</f>
        <v>#DIV/0!</v>
      </c>
      <c r="AL18" s="97">
        <f>テーブル22[[#This Row],[G]]*テーブル22[[#This Row],[AJ]]</f>
        <v>0</v>
      </c>
      <c r="AM18" s="97">
        <f>テーブル22[[#This Row],[G]]*テーブル22[[#This Row],[AI]]</f>
        <v>0</v>
      </c>
      <c r="AN18" s="97">
        <f>テーブル22[[#This Row],[G]]*テーブル22[[#This Row],[U]]</f>
        <v>0</v>
      </c>
      <c r="AO18" s="109"/>
      <c r="AP18" s="109"/>
      <c r="AQ18" s="109"/>
      <c r="AR18" s="109"/>
      <c r="AS18" s="110"/>
      <c r="AT18" s="97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</row>
    <row r="19" spans="1:79" s="98" customFormat="1" ht="28" customHeight="1">
      <c r="A19" s="93"/>
      <c r="B19" s="94"/>
      <c r="C19" s="94">
        <v>11</v>
      </c>
      <c r="D19" s="95"/>
      <c r="E19" s="96"/>
      <c r="F19" s="96"/>
      <c r="G19" s="96">
        <f>テーブル22[[#This Row],[E]]+テーブル22[[#This Row],[F]]</f>
        <v>0</v>
      </c>
      <c r="H19" s="94"/>
      <c r="I19" s="94"/>
      <c r="J19" s="102"/>
      <c r="K19" s="107"/>
      <c r="L19" s="103"/>
      <c r="M19" s="147" t="str">
        <f>HYPERLINK("http://amazon.jp/dp/" &amp; テーブル22[[#This Row],[L]])</f>
        <v>http://amazon.jp/dp/</v>
      </c>
      <c r="N19" s="148"/>
      <c r="O19" s="150"/>
      <c r="P19" s="89"/>
      <c r="Q19" s="90">
        <f>$Q$7*テーブル22[[#This Row],[P]]</f>
        <v>0</v>
      </c>
      <c r="R19" s="90"/>
      <c r="S19" s="90">
        <f t="shared" si="0"/>
        <v>500</v>
      </c>
      <c r="T19" s="142">
        <f>SUM(テーブル22[[#This Row],[Q]:[S]])</f>
        <v>500</v>
      </c>
      <c r="U19" s="91"/>
      <c r="V19" s="90">
        <f>テーブル22[[#This Row],[U]]-テーブル22[[#This Row],[T]]</f>
        <v>-500</v>
      </c>
      <c r="W19" s="140" t="e">
        <f>テーブル22[[#This Row],[V]]/テーブル22[[#This Row],[U]]</f>
        <v>#DIV/0!</v>
      </c>
      <c r="X19" s="141">
        <f>テーブル22[[#This Row],[P]]</f>
        <v>0</v>
      </c>
      <c r="Y19" s="92">
        <f>テーブル22[[#This Row],[X]]*$Y$7</f>
        <v>0</v>
      </c>
      <c r="Z19" s="89">
        <v>0</v>
      </c>
      <c r="AA19" s="92">
        <f>テーブル22[[#This Row],[Z]]*$Y$7</f>
        <v>0</v>
      </c>
      <c r="AB19" s="92">
        <v>0</v>
      </c>
      <c r="AC19" s="92">
        <f>テーブル22[[#This Row],[Y]]*$AC$7</f>
        <v>0</v>
      </c>
      <c r="AD19" s="92">
        <v>0</v>
      </c>
      <c r="AE19" s="92">
        <v>0</v>
      </c>
      <c r="AF19" s="92">
        <f t="shared" si="1"/>
        <v>15</v>
      </c>
      <c r="AG19" s="92">
        <f>テーブル22[[#This Row],[AA]]+テーブル22[[#This Row],[AB]]+テーブル22[[#This Row],[AC]]+テーブル22[[#This Row],[AD]]+テーブル22[[#This Row],[AE]]+テーブル22[[#This Row],[AF]]</f>
        <v>15</v>
      </c>
      <c r="AH19" s="92">
        <f>テーブル22[[#This Row],[R]]</f>
        <v>0</v>
      </c>
      <c r="AI19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19" s="92">
        <f>テーブル22[[#This Row],[U]]-テーブル22[[#This Row],[AI]]</f>
        <v>-15</v>
      </c>
      <c r="AK19" s="139" t="e">
        <f>テーブル22[[#This Row],[AJ]]/テーブル22[[#This Row],[U]]</f>
        <v>#DIV/0!</v>
      </c>
      <c r="AL19" s="97">
        <f>テーブル22[[#This Row],[G]]*テーブル22[[#This Row],[AJ]]</f>
        <v>0</v>
      </c>
      <c r="AM19" s="97">
        <f>テーブル22[[#This Row],[G]]*テーブル22[[#This Row],[AI]]</f>
        <v>0</v>
      </c>
      <c r="AN19" s="97">
        <f>テーブル22[[#This Row],[G]]*テーブル22[[#This Row],[U]]</f>
        <v>0</v>
      </c>
      <c r="AO19" s="109"/>
      <c r="AP19" s="109"/>
      <c r="AQ19" s="109"/>
      <c r="AR19" s="109"/>
      <c r="AS19" s="110"/>
      <c r="AT19" s="97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</row>
    <row r="20" spans="1:79" s="98" customFormat="1" ht="28" customHeight="1">
      <c r="A20" s="93"/>
      <c r="B20" s="94"/>
      <c r="C20" s="94">
        <v>12</v>
      </c>
      <c r="D20" s="95"/>
      <c r="E20" s="96"/>
      <c r="F20" s="96"/>
      <c r="G20" s="96">
        <f>テーブル22[[#This Row],[E]]+テーブル22[[#This Row],[F]]</f>
        <v>0</v>
      </c>
      <c r="H20" s="94"/>
      <c r="I20" s="94"/>
      <c r="J20" s="102"/>
      <c r="K20" s="107"/>
      <c r="L20" s="103"/>
      <c r="M20" s="147" t="str">
        <f>HYPERLINK("http://amazon.jp/dp/" &amp; テーブル22[[#This Row],[L]])</f>
        <v>http://amazon.jp/dp/</v>
      </c>
      <c r="N20" s="148"/>
      <c r="O20" s="150"/>
      <c r="P20" s="89"/>
      <c r="Q20" s="90">
        <f>$Q$7*テーブル22[[#This Row],[P]]</f>
        <v>0</v>
      </c>
      <c r="R20" s="90"/>
      <c r="S20" s="90">
        <f t="shared" si="0"/>
        <v>500</v>
      </c>
      <c r="T20" s="142">
        <f>SUM(テーブル22[[#This Row],[Q]:[S]])</f>
        <v>500</v>
      </c>
      <c r="U20" s="99"/>
      <c r="V20" s="90">
        <f>テーブル22[[#This Row],[U]]-テーブル22[[#This Row],[T]]</f>
        <v>-500</v>
      </c>
      <c r="W20" s="140" t="e">
        <f>テーブル22[[#This Row],[V]]/テーブル22[[#This Row],[U]]</f>
        <v>#DIV/0!</v>
      </c>
      <c r="X20" s="141">
        <f>テーブル22[[#This Row],[P]]</f>
        <v>0</v>
      </c>
      <c r="Y20" s="92">
        <f>テーブル22[[#This Row],[X]]*$Y$7</f>
        <v>0</v>
      </c>
      <c r="Z20" s="89">
        <v>0</v>
      </c>
      <c r="AA20" s="92">
        <f>テーブル22[[#This Row],[Z]]*$Y$7</f>
        <v>0</v>
      </c>
      <c r="AB20" s="92">
        <v>0</v>
      </c>
      <c r="AC20" s="92">
        <f>テーブル22[[#This Row],[Y]]*$AC$7</f>
        <v>0</v>
      </c>
      <c r="AD20" s="92">
        <v>0</v>
      </c>
      <c r="AE20" s="92">
        <v>0</v>
      </c>
      <c r="AF20" s="92">
        <f t="shared" si="1"/>
        <v>15</v>
      </c>
      <c r="AG20" s="92">
        <f>テーブル22[[#This Row],[AA]]+テーブル22[[#This Row],[AB]]+テーブル22[[#This Row],[AC]]+テーブル22[[#This Row],[AD]]+テーブル22[[#This Row],[AE]]+テーブル22[[#This Row],[AF]]</f>
        <v>15</v>
      </c>
      <c r="AH20" s="92">
        <f>テーブル22[[#This Row],[R]]</f>
        <v>0</v>
      </c>
      <c r="AI20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0" s="92">
        <f>テーブル22[[#This Row],[U]]-テーブル22[[#This Row],[AI]]</f>
        <v>-15</v>
      </c>
      <c r="AK20" s="139" t="e">
        <f>テーブル22[[#This Row],[AJ]]/テーブル22[[#This Row],[U]]</f>
        <v>#DIV/0!</v>
      </c>
      <c r="AL20" s="97">
        <f>テーブル22[[#This Row],[G]]*テーブル22[[#This Row],[AJ]]</f>
        <v>0</v>
      </c>
      <c r="AM20" s="97">
        <f>テーブル22[[#This Row],[G]]*テーブル22[[#This Row],[AI]]</f>
        <v>0</v>
      </c>
      <c r="AN20" s="97">
        <f>テーブル22[[#This Row],[G]]*テーブル22[[#This Row],[U]]</f>
        <v>0</v>
      </c>
      <c r="AO20" s="109"/>
      <c r="AP20" s="109"/>
      <c r="AQ20" s="109"/>
      <c r="AR20" s="109"/>
      <c r="AS20" s="110"/>
      <c r="AT20" s="97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</row>
    <row r="21" spans="1:79" s="95" customFormat="1" ht="28" customHeight="1">
      <c r="A21" s="93"/>
      <c r="B21" s="94"/>
      <c r="C21" s="94">
        <v>13</v>
      </c>
      <c r="E21" s="96"/>
      <c r="F21" s="96"/>
      <c r="G21" s="96">
        <f>テーブル22[[#This Row],[E]]+テーブル22[[#This Row],[F]]</f>
        <v>0</v>
      </c>
      <c r="H21" s="94"/>
      <c r="I21" s="94"/>
      <c r="J21" s="102"/>
      <c r="K21" s="107"/>
      <c r="L21" s="103"/>
      <c r="M21" s="147" t="str">
        <f>HYPERLINK("http://amazon.jp/dp/" &amp; テーブル22[[#This Row],[L]])</f>
        <v>http://amazon.jp/dp/</v>
      </c>
      <c r="N21" s="148"/>
      <c r="O21" s="150"/>
      <c r="P21" s="89"/>
      <c r="Q21" s="90">
        <f>$Q$7*テーブル22[[#This Row],[P]]</f>
        <v>0</v>
      </c>
      <c r="R21" s="90"/>
      <c r="S21" s="90">
        <f t="shared" si="0"/>
        <v>500</v>
      </c>
      <c r="T21" s="142">
        <f>SUM(テーブル22[[#This Row],[Q]:[S]])</f>
        <v>500</v>
      </c>
      <c r="U21" s="91"/>
      <c r="V21" s="90">
        <f>テーブル22[[#This Row],[U]]-テーブル22[[#This Row],[T]]</f>
        <v>-500</v>
      </c>
      <c r="W21" s="140" t="e">
        <f>テーブル22[[#This Row],[V]]/テーブル22[[#This Row],[U]]</f>
        <v>#DIV/0!</v>
      </c>
      <c r="X21" s="141">
        <f>テーブル22[[#This Row],[P]]</f>
        <v>0</v>
      </c>
      <c r="Y21" s="92">
        <f>テーブル22[[#This Row],[X]]*$Y$7</f>
        <v>0</v>
      </c>
      <c r="Z21" s="89">
        <v>0</v>
      </c>
      <c r="AA21" s="92">
        <f>テーブル22[[#This Row],[Z]]*$Y$7</f>
        <v>0</v>
      </c>
      <c r="AB21" s="92">
        <v>0</v>
      </c>
      <c r="AC21" s="92">
        <f>テーブル22[[#This Row],[Y]]*$AC$7</f>
        <v>0</v>
      </c>
      <c r="AD21" s="92">
        <v>0</v>
      </c>
      <c r="AE21" s="92">
        <v>0</v>
      </c>
      <c r="AF21" s="92">
        <f t="shared" si="1"/>
        <v>15</v>
      </c>
      <c r="AG21" s="92">
        <f>テーブル22[[#This Row],[AA]]+テーブル22[[#This Row],[AB]]+テーブル22[[#This Row],[AC]]+テーブル22[[#This Row],[AD]]+テーブル22[[#This Row],[AE]]+テーブル22[[#This Row],[AF]]</f>
        <v>15</v>
      </c>
      <c r="AH21" s="92">
        <f>テーブル22[[#This Row],[R]]</f>
        <v>0</v>
      </c>
      <c r="AI21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1" s="92">
        <f>テーブル22[[#This Row],[U]]-テーブル22[[#This Row],[AI]]</f>
        <v>-15</v>
      </c>
      <c r="AK21" s="139" t="e">
        <f>テーブル22[[#This Row],[AJ]]/テーブル22[[#This Row],[U]]</f>
        <v>#DIV/0!</v>
      </c>
      <c r="AL21" s="97">
        <f>テーブル22[[#This Row],[G]]*テーブル22[[#This Row],[AJ]]</f>
        <v>0</v>
      </c>
      <c r="AM21" s="97">
        <f>テーブル22[[#This Row],[G]]*テーブル22[[#This Row],[AI]]</f>
        <v>0</v>
      </c>
      <c r="AN21" s="97">
        <f>テーブル22[[#This Row],[G]]*テーブル22[[#This Row],[U]]</f>
        <v>0</v>
      </c>
      <c r="AO21" s="109"/>
      <c r="AP21" s="109"/>
      <c r="AQ21" s="109"/>
      <c r="AR21" s="109"/>
      <c r="AS21" s="110"/>
      <c r="AT21" s="97"/>
    </row>
    <row r="22" spans="1:79" s="95" customFormat="1" ht="28" customHeight="1">
      <c r="A22" s="93"/>
      <c r="B22" s="94"/>
      <c r="C22" s="94">
        <v>14</v>
      </c>
      <c r="E22" s="96"/>
      <c r="F22" s="96"/>
      <c r="G22" s="96">
        <f>テーブル22[[#This Row],[E]]+テーブル22[[#This Row],[F]]</f>
        <v>0</v>
      </c>
      <c r="H22" s="94"/>
      <c r="I22" s="94"/>
      <c r="J22" s="102"/>
      <c r="K22" s="107"/>
      <c r="L22" s="103"/>
      <c r="M22" s="147" t="str">
        <f>HYPERLINK("http://amazon.jp/dp/" &amp; テーブル22[[#This Row],[L]])</f>
        <v>http://amazon.jp/dp/</v>
      </c>
      <c r="N22" s="148"/>
      <c r="O22" s="149"/>
      <c r="P22" s="89"/>
      <c r="Q22" s="90">
        <f>$Q$7*テーブル22[[#This Row],[P]]</f>
        <v>0</v>
      </c>
      <c r="R22" s="90"/>
      <c r="S22" s="90">
        <f t="shared" si="0"/>
        <v>500</v>
      </c>
      <c r="T22" s="142">
        <f>SUM(テーブル22[[#This Row],[Q]:[S]])</f>
        <v>500</v>
      </c>
      <c r="U22" s="99"/>
      <c r="V22" s="90">
        <f>テーブル22[[#This Row],[U]]-テーブル22[[#This Row],[T]]</f>
        <v>-500</v>
      </c>
      <c r="W22" s="140" t="e">
        <f>テーブル22[[#This Row],[V]]/テーブル22[[#This Row],[U]]</f>
        <v>#DIV/0!</v>
      </c>
      <c r="X22" s="141">
        <f>テーブル22[[#This Row],[P]]</f>
        <v>0</v>
      </c>
      <c r="Y22" s="92">
        <f>テーブル22[[#This Row],[X]]*$Y$7</f>
        <v>0</v>
      </c>
      <c r="Z22" s="89">
        <v>0</v>
      </c>
      <c r="AA22" s="92">
        <f>テーブル22[[#This Row],[Z]]*$Y$7</f>
        <v>0</v>
      </c>
      <c r="AB22" s="92">
        <v>0</v>
      </c>
      <c r="AC22" s="92">
        <f>テーブル22[[#This Row],[Y]]*$AC$7</f>
        <v>0</v>
      </c>
      <c r="AD22" s="92">
        <v>0</v>
      </c>
      <c r="AE22" s="92">
        <v>0</v>
      </c>
      <c r="AF22" s="92">
        <f t="shared" si="1"/>
        <v>15</v>
      </c>
      <c r="AG22" s="92">
        <f>テーブル22[[#This Row],[AA]]+テーブル22[[#This Row],[AB]]+テーブル22[[#This Row],[AC]]+テーブル22[[#This Row],[AD]]+テーブル22[[#This Row],[AE]]+テーブル22[[#This Row],[AF]]</f>
        <v>15</v>
      </c>
      <c r="AH22" s="92">
        <f>テーブル22[[#This Row],[R]]</f>
        <v>0</v>
      </c>
      <c r="AI22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2" s="92">
        <f>テーブル22[[#This Row],[U]]-テーブル22[[#This Row],[AI]]</f>
        <v>-15</v>
      </c>
      <c r="AK22" s="139" t="e">
        <f>テーブル22[[#This Row],[AJ]]/テーブル22[[#This Row],[U]]</f>
        <v>#DIV/0!</v>
      </c>
      <c r="AL22" s="97">
        <f>テーブル22[[#This Row],[G]]*テーブル22[[#This Row],[AJ]]</f>
        <v>0</v>
      </c>
      <c r="AM22" s="97">
        <f>テーブル22[[#This Row],[G]]*テーブル22[[#This Row],[AI]]</f>
        <v>0</v>
      </c>
      <c r="AN22" s="97">
        <f>テーブル22[[#This Row],[G]]*テーブル22[[#This Row],[U]]</f>
        <v>0</v>
      </c>
      <c r="AO22" s="109"/>
      <c r="AP22" s="109"/>
      <c r="AQ22" s="109"/>
      <c r="AR22" s="109"/>
      <c r="AS22" s="110"/>
      <c r="AT22" s="97"/>
    </row>
    <row r="23" spans="1:79" s="95" customFormat="1" ht="28" customHeight="1">
      <c r="A23" s="93"/>
      <c r="B23" s="94"/>
      <c r="C23" s="94">
        <v>15</v>
      </c>
      <c r="D23" s="96"/>
      <c r="E23" s="96"/>
      <c r="F23" s="96"/>
      <c r="G23" s="96">
        <f>テーブル22[[#This Row],[E]]+テーブル22[[#This Row],[F]]</f>
        <v>0</v>
      </c>
      <c r="H23" s="94"/>
      <c r="I23" s="94"/>
      <c r="J23" s="102"/>
      <c r="K23" s="107"/>
      <c r="L23" s="94"/>
      <c r="M23" s="147" t="str">
        <f>HYPERLINK("http://amazon.jp/dp/" &amp; テーブル22[[#This Row],[L]])</f>
        <v>http://amazon.jp/dp/</v>
      </c>
      <c r="N23" s="151"/>
      <c r="O23" s="149"/>
      <c r="P23" s="89"/>
      <c r="Q23" s="90">
        <f>$Q$7*テーブル22[[#This Row],[P]]</f>
        <v>0</v>
      </c>
      <c r="R23" s="90"/>
      <c r="S23" s="90">
        <f t="shared" si="0"/>
        <v>500</v>
      </c>
      <c r="T23" s="142">
        <f>SUM(テーブル22[[#This Row],[Q]:[S]])</f>
        <v>500</v>
      </c>
      <c r="U23" s="99"/>
      <c r="V23" s="90">
        <f>テーブル22[[#This Row],[U]]-テーブル22[[#This Row],[T]]</f>
        <v>-500</v>
      </c>
      <c r="W23" s="140" t="e">
        <f>テーブル22[[#This Row],[V]]/テーブル22[[#This Row],[U]]</f>
        <v>#DIV/0!</v>
      </c>
      <c r="X23" s="141">
        <f>テーブル22[[#This Row],[P]]</f>
        <v>0</v>
      </c>
      <c r="Y23" s="92">
        <f>テーブル22[[#This Row],[X]]*$Y$7</f>
        <v>0</v>
      </c>
      <c r="Z23" s="89">
        <v>0</v>
      </c>
      <c r="AA23" s="92">
        <f>テーブル22[[#This Row],[Z]]*$Y$7</f>
        <v>0</v>
      </c>
      <c r="AB23" s="92">
        <v>0</v>
      </c>
      <c r="AC23" s="92">
        <f>テーブル22[[#This Row],[Y]]*$AC$7</f>
        <v>0</v>
      </c>
      <c r="AD23" s="92">
        <v>0</v>
      </c>
      <c r="AE23" s="92">
        <v>0</v>
      </c>
      <c r="AF23" s="92">
        <f t="shared" si="1"/>
        <v>15</v>
      </c>
      <c r="AG23" s="92">
        <f>テーブル22[[#This Row],[AA]]+テーブル22[[#This Row],[AB]]+テーブル22[[#This Row],[AC]]+テーブル22[[#This Row],[AD]]+テーブル22[[#This Row],[AE]]+テーブル22[[#This Row],[AF]]</f>
        <v>15</v>
      </c>
      <c r="AH23" s="92">
        <f>テーブル22[[#This Row],[R]]</f>
        <v>0</v>
      </c>
      <c r="AI23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3" s="92">
        <f>テーブル22[[#This Row],[U]]-テーブル22[[#This Row],[AI]]</f>
        <v>-15</v>
      </c>
      <c r="AK23" s="139" t="e">
        <f>テーブル22[[#This Row],[AJ]]/テーブル22[[#This Row],[U]]</f>
        <v>#DIV/0!</v>
      </c>
      <c r="AL23" s="97">
        <f>テーブル22[[#This Row],[G]]*テーブル22[[#This Row],[AJ]]</f>
        <v>0</v>
      </c>
      <c r="AM23" s="97">
        <f>テーブル22[[#This Row],[G]]*テーブル22[[#This Row],[AI]]</f>
        <v>0</v>
      </c>
      <c r="AN23" s="97">
        <f>テーブル22[[#This Row],[G]]*テーブル22[[#This Row],[U]]</f>
        <v>0</v>
      </c>
      <c r="AO23" s="109"/>
      <c r="AP23" s="109"/>
      <c r="AQ23" s="109"/>
      <c r="AR23" s="109"/>
      <c r="AS23" s="110"/>
      <c r="AT23" s="97"/>
    </row>
    <row r="24" spans="1:79" s="95" customFormat="1" ht="28" customHeight="1">
      <c r="A24" s="93"/>
      <c r="B24" s="94"/>
      <c r="C24" s="94">
        <v>16</v>
      </c>
      <c r="D24" s="96"/>
      <c r="E24" s="96"/>
      <c r="F24" s="96"/>
      <c r="G24" s="96">
        <f>テーブル22[[#This Row],[E]]+テーブル22[[#This Row],[F]]</f>
        <v>0</v>
      </c>
      <c r="H24" s="94"/>
      <c r="I24" s="94"/>
      <c r="J24" s="102"/>
      <c r="K24" s="107"/>
      <c r="L24" s="94"/>
      <c r="M24" s="147" t="str">
        <f>HYPERLINK("http://amazon.jp/dp/" &amp; テーブル22[[#This Row],[L]])</f>
        <v>http://amazon.jp/dp/</v>
      </c>
      <c r="N24" s="151"/>
      <c r="O24" s="149"/>
      <c r="P24" s="89"/>
      <c r="Q24" s="90">
        <f>$Q$7*テーブル22[[#This Row],[P]]</f>
        <v>0</v>
      </c>
      <c r="R24" s="90"/>
      <c r="S24" s="90">
        <f t="shared" si="0"/>
        <v>500</v>
      </c>
      <c r="T24" s="142">
        <f>SUM(テーブル22[[#This Row],[Q]:[S]])</f>
        <v>500</v>
      </c>
      <c r="U24" s="99"/>
      <c r="V24" s="90">
        <f>テーブル22[[#This Row],[U]]-テーブル22[[#This Row],[T]]</f>
        <v>-500</v>
      </c>
      <c r="W24" s="140" t="e">
        <f>テーブル22[[#This Row],[V]]/テーブル22[[#This Row],[U]]</f>
        <v>#DIV/0!</v>
      </c>
      <c r="X24" s="141">
        <f>テーブル22[[#This Row],[P]]</f>
        <v>0</v>
      </c>
      <c r="Y24" s="92">
        <f>テーブル22[[#This Row],[X]]*$Y$7</f>
        <v>0</v>
      </c>
      <c r="Z24" s="89">
        <v>0</v>
      </c>
      <c r="AA24" s="92">
        <f>テーブル22[[#This Row],[Z]]*$Y$7</f>
        <v>0</v>
      </c>
      <c r="AB24" s="92">
        <v>0</v>
      </c>
      <c r="AC24" s="92">
        <f>テーブル22[[#This Row],[Y]]*$AC$7</f>
        <v>0</v>
      </c>
      <c r="AD24" s="92">
        <v>0</v>
      </c>
      <c r="AE24" s="92">
        <v>0</v>
      </c>
      <c r="AF24" s="92">
        <f t="shared" si="1"/>
        <v>15</v>
      </c>
      <c r="AG24" s="92">
        <f>テーブル22[[#This Row],[AA]]+テーブル22[[#This Row],[AB]]+テーブル22[[#This Row],[AC]]+テーブル22[[#This Row],[AD]]+テーブル22[[#This Row],[AE]]+テーブル22[[#This Row],[AF]]</f>
        <v>15</v>
      </c>
      <c r="AH24" s="92">
        <f>テーブル22[[#This Row],[R]]</f>
        <v>0</v>
      </c>
      <c r="AI24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4" s="92">
        <f>テーブル22[[#This Row],[U]]-テーブル22[[#This Row],[AI]]</f>
        <v>-15</v>
      </c>
      <c r="AK24" s="139" t="e">
        <f>テーブル22[[#This Row],[AJ]]/テーブル22[[#This Row],[U]]</f>
        <v>#DIV/0!</v>
      </c>
      <c r="AL24" s="97">
        <f>テーブル22[[#This Row],[G]]*テーブル22[[#This Row],[AJ]]</f>
        <v>0</v>
      </c>
      <c r="AM24" s="97">
        <f>テーブル22[[#This Row],[G]]*テーブル22[[#This Row],[AI]]</f>
        <v>0</v>
      </c>
      <c r="AN24" s="97">
        <f>テーブル22[[#This Row],[G]]*テーブル22[[#This Row],[U]]</f>
        <v>0</v>
      </c>
      <c r="AO24" s="109"/>
      <c r="AP24" s="109"/>
      <c r="AQ24" s="109"/>
      <c r="AR24" s="109"/>
      <c r="AS24" s="110"/>
      <c r="AT24" s="97"/>
    </row>
    <row r="25" spans="1:79" s="95" customFormat="1" ht="28" customHeight="1">
      <c r="A25" s="93"/>
      <c r="B25" s="94"/>
      <c r="C25" s="94">
        <v>17</v>
      </c>
      <c r="G25" s="96">
        <f>テーブル22[[#This Row],[E]]+テーブル22[[#This Row],[F]]</f>
        <v>0</v>
      </c>
      <c r="H25" s="94"/>
      <c r="I25" s="94"/>
      <c r="J25" s="102"/>
      <c r="K25" s="107"/>
      <c r="L25" s="103"/>
      <c r="M25" s="147" t="str">
        <f>HYPERLINK("http://amazon.jp/dp/" &amp; テーブル22[[#This Row],[L]])</f>
        <v>http://amazon.jp/dp/</v>
      </c>
      <c r="N25" s="148"/>
      <c r="O25" s="149"/>
      <c r="P25" s="89"/>
      <c r="Q25" s="90">
        <f>$Q$7*テーブル22[[#This Row],[P]]</f>
        <v>0</v>
      </c>
      <c r="R25" s="90"/>
      <c r="S25" s="90">
        <f t="shared" si="0"/>
        <v>500</v>
      </c>
      <c r="T25" s="142">
        <f>SUM(テーブル22[[#This Row],[Q]:[S]])</f>
        <v>500</v>
      </c>
      <c r="U25" s="91"/>
      <c r="V25" s="90">
        <f>テーブル22[[#This Row],[U]]-テーブル22[[#This Row],[T]]</f>
        <v>-500</v>
      </c>
      <c r="W25" s="140" t="e">
        <f>テーブル22[[#This Row],[V]]/テーブル22[[#This Row],[U]]</f>
        <v>#DIV/0!</v>
      </c>
      <c r="X25" s="141">
        <f>テーブル22[[#This Row],[P]]</f>
        <v>0</v>
      </c>
      <c r="Y25" s="92">
        <f>テーブル22[[#This Row],[X]]*$Y$7</f>
        <v>0</v>
      </c>
      <c r="Z25" s="89">
        <v>0</v>
      </c>
      <c r="AA25" s="92">
        <f>テーブル22[[#This Row],[Z]]*$Y$7</f>
        <v>0</v>
      </c>
      <c r="AB25" s="92">
        <v>0</v>
      </c>
      <c r="AC25" s="92">
        <f>テーブル22[[#This Row],[Y]]*$AC$7</f>
        <v>0</v>
      </c>
      <c r="AD25" s="92">
        <v>0</v>
      </c>
      <c r="AE25" s="92">
        <v>0</v>
      </c>
      <c r="AF25" s="92">
        <f t="shared" si="1"/>
        <v>15</v>
      </c>
      <c r="AG25" s="92">
        <f>テーブル22[[#This Row],[AA]]+テーブル22[[#This Row],[AB]]+テーブル22[[#This Row],[AC]]+テーブル22[[#This Row],[AD]]+テーブル22[[#This Row],[AE]]+テーブル22[[#This Row],[AF]]</f>
        <v>15</v>
      </c>
      <c r="AH25" s="92">
        <f>テーブル22[[#This Row],[R]]</f>
        <v>0</v>
      </c>
      <c r="AI25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5" s="92">
        <f>テーブル22[[#This Row],[U]]-テーブル22[[#This Row],[AI]]</f>
        <v>-15</v>
      </c>
      <c r="AK25" s="139" t="e">
        <f>テーブル22[[#This Row],[AJ]]/テーブル22[[#This Row],[U]]</f>
        <v>#DIV/0!</v>
      </c>
      <c r="AL25" s="97">
        <f>テーブル22[[#This Row],[G]]*テーブル22[[#This Row],[AJ]]</f>
        <v>0</v>
      </c>
      <c r="AM25" s="97">
        <f>テーブル22[[#This Row],[G]]*テーブル22[[#This Row],[AI]]</f>
        <v>0</v>
      </c>
      <c r="AN25" s="97">
        <f>テーブル22[[#This Row],[G]]*テーブル22[[#This Row],[U]]</f>
        <v>0</v>
      </c>
      <c r="AO25" s="109"/>
      <c r="AP25" s="109"/>
      <c r="AQ25" s="109"/>
      <c r="AR25" s="109"/>
      <c r="AS25" s="110"/>
      <c r="AT25" s="97"/>
    </row>
    <row r="26" spans="1:79" s="95" customFormat="1" ht="28" customHeight="1">
      <c r="A26" s="93"/>
      <c r="B26" s="94"/>
      <c r="C26" s="94">
        <v>18</v>
      </c>
      <c r="G26" s="96">
        <f>テーブル22[[#This Row],[E]]+テーブル22[[#This Row],[F]]</f>
        <v>0</v>
      </c>
      <c r="H26" s="94"/>
      <c r="I26" s="94"/>
      <c r="J26" s="102"/>
      <c r="K26" s="107"/>
      <c r="L26" s="104"/>
      <c r="M26" s="147" t="str">
        <f>HYPERLINK("http://amazon.jp/dp/" &amp; テーブル22[[#This Row],[L]])</f>
        <v>http://amazon.jp/dp/</v>
      </c>
      <c r="N26" s="148"/>
      <c r="O26" s="152"/>
      <c r="P26" s="89"/>
      <c r="Q26" s="90">
        <f>$Q$7*テーブル22[[#This Row],[P]]</f>
        <v>0</v>
      </c>
      <c r="R26" s="90"/>
      <c r="S26" s="90">
        <f t="shared" si="0"/>
        <v>500</v>
      </c>
      <c r="T26" s="142">
        <f>SUM(テーブル22[[#This Row],[Q]:[S]])</f>
        <v>500</v>
      </c>
      <c r="U26" s="91"/>
      <c r="V26" s="90">
        <f>テーブル22[[#This Row],[U]]-テーブル22[[#This Row],[T]]</f>
        <v>-500</v>
      </c>
      <c r="W26" s="140" t="e">
        <f>テーブル22[[#This Row],[V]]/テーブル22[[#This Row],[U]]</f>
        <v>#DIV/0!</v>
      </c>
      <c r="X26" s="141">
        <f>テーブル22[[#This Row],[P]]</f>
        <v>0</v>
      </c>
      <c r="Y26" s="92">
        <f>テーブル22[[#This Row],[X]]*$Y$7</f>
        <v>0</v>
      </c>
      <c r="Z26" s="89">
        <v>0</v>
      </c>
      <c r="AA26" s="92">
        <f>テーブル22[[#This Row],[Z]]*$Y$7</f>
        <v>0</v>
      </c>
      <c r="AB26" s="92">
        <v>0</v>
      </c>
      <c r="AC26" s="92">
        <f>テーブル22[[#This Row],[Y]]*$AC$7</f>
        <v>0</v>
      </c>
      <c r="AD26" s="92">
        <v>0</v>
      </c>
      <c r="AE26" s="92">
        <v>0</v>
      </c>
      <c r="AF26" s="92">
        <f t="shared" si="1"/>
        <v>15</v>
      </c>
      <c r="AG26" s="92">
        <f>テーブル22[[#This Row],[AA]]+テーブル22[[#This Row],[AB]]+テーブル22[[#This Row],[AC]]+テーブル22[[#This Row],[AD]]+テーブル22[[#This Row],[AE]]+テーブル22[[#This Row],[AF]]</f>
        <v>15</v>
      </c>
      <c r="AH26" s="92">
        <f>テーブル22[[#This Row],[R]]</f>
        <v>0</v>
      </c>
      <c r="AI26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6" s="92">
        <f>テーブル22[[#This Row],[U]]-テーブル22[[#This Row],[AI]]</f>
        <v>-15</v>
      </c>
      <c r="AK26" s="139" t="e">
        <f>テーブル22[[#This Row],[AJ]]/テーブル22[[#This Row],[U]]</f>
        <v>#DIV/0!</v>
      </c>
      <c r="AL26" s="97">
        <f>テーブル22[[#This Row],[G]]*テーブル22[[#This Row],[AJ]]</f>
        <v>0</v>
      </c>
      <c r="AM26" s="97">
        <f>テーブル22[[#This Row],[G]]*テーブル22[[#This Row],[AI]]</f>
        <v>0</v>
      </c>
      <c r="AN26" s="97">
        <f>テーブル22[[#This Row],[G]]*テーブル22[[#This Row],[U]]</f>
        <v>0</v>
      </c>
      <c r="AO26" s="109"/>
      <c r="AP26" s="109"/>
      <c r="AQ26" s="109"/>
      <c r="AR26" s="109"/>
      <c r="AS26" s="110"/>
      <c r="AT26" s="97"/>
    </row>
    <row r="27" spans="1:79" s="95" customFormat="1" ht="28" customHeight="1">
      <c r="A27" s="93"/>
      <c r="B27" s="94"/>
      <c r="C27" s="94">
        <v>19</v>
      </c>
      <c r="G27" s="96">
        <f>テーブル22[[#This Row],[E]]+テーブル22[[#This Row],[F]]</f>
        <v>0</v>
      </c>
      <c r="H27" s="94"/>
      <c r="I27" s="94"/>
      <c r="J27" s="102"/>
      <c r="K27" s="107"/>
      <c r="L27" s="104"/>
      <c r="M27" s="147" t="str">
        <f>HYPERLINK("http://amazon.jp/dp/" &amp; テーブル22[[#This Row],[L]])</f>
        <v>http://amazon.jp/dp/</v>
      </c>
      <c r="N27" s="148"/>
      <c r="O27" s="152"/>
      <c r="P27" s="89"/>
      <c r="Q27" s="90">
        <f>$Q$7*テーブル22[[#This Row],[P]]</f>
        <v>0</v>
      </c>
      <c r="R27" s="90"/>
      <c r="S27" s="90">
        <f t="shared" si="0"/>
        <v>500</v>
      </c>
      <c r="T27" s="142">
        <f>SUM(テーブル22[[#This Row],[Q]:[S]])</f>
        <v>500</v>
      </c>
      <c r="U27" s="99"/>
      <c r="V27" s="90">
        <f>テーブル22[[#This Row],[U]]-テーブル22[[#This Row],[T]]</f>
        <v>-500</v>
      </c>
      <c r="W27" s="140" t="e">
        <f>テーブル22[[#This Row],[V]]/テーブル22[[#This Row],[U]]</f>
        <v>#DIV/0!</v>
      </c>
      <c r="X27" s="141">
        <f>テーブル22[[#This Row],[P]]</f>
        <v>0</v>
      </c>
      <c r="Y27" s="92">
        <f>テーブル22[[#This Row],[X]]*$Y$7</f>
        <v>0</v>
      </c>
      <c r="Z27" s="89">
        <v>0</v>
      </c>
      <c r="AA27" s="92">
        <f>テーブル22[[#This Row],[Z]]*$Y$7</f>
        <v>0</v>
      </c>
      <c r="AB27" s="92">
        <v>0</v>
      </c>
      <c r="AC27" s="92">
        <f>テーブル22[[#This Row],[Y]]*$AC$7</f>
        <v>0</v>
      </c>
      <c r="AD27" s="92">
        <v>0</v>
      </c>
      <c r="AE27" s="92">
        <v>0</v>
      </c>
      <c r="AF27" s="92">
        <f t="shared" si="1"/>
        <v>15</v>
      </c>
      <c r="AG27" s="92">
        <f>テーブル22[[#This Row],[AA]]+テーブル22[[#This Row],[AB]]+テーブル22[[#This Row],[AC]]+テーブル22[[#This Row],[AD]]+テーブル22[[#This Row],[AE]]+テーブル22[[#This Row],[AF]]</f>
        <v>15</v>
      </c>
      <c r="AH27" s="92">
        <f>テーブル22[[#This Row],[R]]</f>
        <v>0</v>
      </c>
      <c r="AI27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7" s="92">
        <f>テーブル22[[#This Row],[U]]-テーブル22[[#This Row],[AI]]</f>
        <v>-15</v>
      </c>
      <c r="AK27" s="139" t="e">
        <f>テーブル22[[#This Row],[AJ]]/テーブル22[[#This Row],[U]]</f>
        <v>#DIV/0!</v>
      </c>
      <c r="AL27" s="97">
        <f>テーブル22[[#This Row],[G]]*テーブル22[[#This Row],[AJ]]</f>
        <v>0</v>
      </c>
      <c r="AM27" s="97">
        <f>テーブル22[[#This Row],[G]]*テーブル22[[#This Row],[AI]]</f>
        <v>0</v>
      </c>
      <c r="AN27" s="97">
        <f>テーブル22[[#This Row],[G]]*テーブル22[[#This Row],[U]]</f>
        <v>0</v>
      </c>
      <c r="AO27" s="109"/>
      <c r="AP27" s="109"/>
      <c r="AQ27" s="109"/>
      <c r="AR27" s="109"/>
      <c r="AS27" s="110"/>
      <c r="AT27" s="97"/>
    </row>
    <row r="28" spans="1:79" s="95" customFormat="1" ht="28" customHeight="1">
      <c r="A28" s="93"/>
      <c r="B28" s="94"/>
      <c r="C28" s="94">
        <v>20</v>
      </c>
      <c r="G28" s="96">
        <f>テーブル22[[#This Row],[E]]+テーブル22[[#This Row],[F]]</f>
        <v>0</v>
      </c>
      <c r="H28" s="94"/>
      <c r="I28" s="94"/>
      <c r="J28" s="102"/>
      <c r="K28" s="107"/>
      <c r="L28" s="104"/>
      <c r="M28" s="147" t="str">
        <f>HYPERLINK("http://amazon.jp/dp/" &amp; テーブル22[[#This Row],[L]])</f>
        <v>http://amazon.jp/dp/</v>
      </c>
      <c r="N28" s="148"/>
      <c r="O28" s="152"/>
      <c r="P28" s="89"/>
      <c r="Q28" s="90">
        <f>$Q$7*テーブル22[[#This Row],[P]]</f>
        <v>0</v>
      </c>
      <c r="R28" s="90"/>
      <c r="S28" s="90">
        <f t="shared" si="0"/>
        <v>500</v>
      </c>
      <c r="T28" s="142">
        <f>SUM(テーブル22[[#This Row],[Q]:[S]])</f>
        <v>500</v>
      </c>
      <c r="U28" s="91"/>
      <c r="V28" s="90">
        <f>テーブル22[[#This Row],[U]]-テーブル22[[#This Row],[T]]</f>
        <v>-500</v>
      </c>
      <c r="W28" s="140" t="e">
        <f>テーブル22[[#This Row],[V]]/テーブル22[[#This Row],[U]]</f>
        <v>#DIV/0!</v>
      </c>
      <c r="X28" s="141">
        <f>テーブル22[[#This Row],[P]]</f>
        <v>0</v>
      </c>
      <c r="Y28" s="92">
        <f>テーブル22[[#This Row],[X]]*$Y$7</f>
        <v>0</v>
      </c>
      <c r="Z28" s="89">
        <v>0</v>
      </c>
      <c r="AA28" s="92">
        <f>テーブル22[[#This Row],[Z]]*$Y$7</f>
        <v>0</v>
      </c>
      <c r="AB28" s="92">
        <v>0</v>
      </c>
      <c r="AC28" s="92">
        <f>テーブル22[[#This Row],[Y]]*$AC$7</f>
        <v>0</v>
      </c>
      <c r="AD28" s="92">
        <v>0</v>
      </c>
      <c r="AE28" s="92">
        <v>0</v>
      </c>
      <c r="AF28" s="92">
        <f t="shared" si="1"/>
        <v>15</v>
      </c>
      <c r="AG28" s="92">
        <f>テーブル22[[#This Row],[AA]]+テーブル22[[#This Row],[AB]]+テーブル22[[#This Row],[AC]]+テーブル22[[#This Row],[AD]]+テーブル22[[#This Row],[AE]]+テーブル22[[#This Row],[AF]]</f>
        <v>15</v>
      </c>
      <c r="AH28" s="92">
        <f>テーブル22[[#This Row],[R]]</f>
        <v>0</v>
      </c>
      <c r="AI28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8" s="92">
        <f>テーブル22[[#This Row],[U]]-テーブル22[[#This Row],[AI]]</f>
        <v>-15</v>
      </c>
      <c r="AK28" s="139" t="e">
        <f>テーブル22[[#This Row],[AJ]]/テーブル22[[#This Row],[U]]</f>
        <v>#DIV/0!</v>
      </c>
      <c r="AL28" s="97">
        <f>テーブル22[[#This Row],[G]]*テーブル22[[#This Row],[AJ]]</f>
        <v>0</v>
      </c>
      <c r="AM28" s="97">
        <f>テーブル22[[#This Row],[G]]*テーブル22[[#This Row],[AI]]</f>
        <v>0</v>
      </c>
      <c r="AN28" s="97">
        <f>テーブル22[[#This Row],[G]]*テーブル22[[#This Row],[U]]</f>
        <v>0</v>
      </c>
      <c r="AO28" s="109"/>
      <c r="AP28" s="109"/>
      <c r="AQ28" s="109"/>
      <c r="AR28" s="109"/>
      <c r="AS28" s="110"/>
      <c r="AT28" s="97"/>
    </row>
    <row r="29" spans="1:79" s="95" customFormat="1" ht="28" customHeight="1">
      <c r="A29" s="93"/>
      <c r="B29" s="94"/>
      <c r="C29" s="94">
        <v>21</v>
      </c>
      <c r="D29" s="96"/>
      <c r="E29" s="96"/>
      <c r="F29" s="96"/>
      <c r="G29" s="96">
        <f>テーブル22[[#This Row],[E]]+テーブル22[[#This Row],[F]]</f>
        <v>0</v>
      </c>
      <c r="H29" s="94"/>
      <c r="I29" s="94"/>
      <c r="J29" s="102"/>
      <c r="K29" s="107"/>
      <c r="L29" s="94"/>
      <c r="M29" s="147" t="str">
        <f>HYPERLINK("http://amazon.jp/dp/" &amp; テーブル22[[#This Row],[L]])</f>
        <v>http://amazon.jp/dp/</v>
      </c>
      <c r="N29" s="151"/>
      <c r="O29" s="149"/>
      <c r="P29" s="89"/>
      <c r="Q29" s="90">
        <f>$Q$7*テーブル22[[#This Row],[P]]</f>
        <v>0</v>
      </c>
      <c r="R29" s="90"/>
      <c r="S29" s="90">
        <f t="shared" si="0"/>
        <v>500</v>
      </c>
      <c r="T29" s="142">
        <f>SUM(テーブル22[[#This Row],[Q]:[S]])</f>
        <v>500</v>
      </c>
      <c r="U29" s="99"/>
      <c r="V29" s="90">
        <f>テーブル22[[#This Row],[U]]-テーブル22[[#This Row],[T]]</f>
        <v>-500</v>
      </c>
      <c r="W29" s="140" t="e">
        <f>テーブル22[[#This Row],[V]]/テーブル22[[#This Row],[U]]</f>
        <v>#DIV/0!</v>
      </c>
      <c r="X29" s="141">
        <f>テーブル22[[#This Row],[P]]</f>
        <v>0</v>
      </c>
      <c r="Y29" s="92">
        <f>テーブル22[[#This Row],[X]]*$Y$7</f>
        <v>0</v>
      </c>
      <c r="Z29" s="89">
        <v>0</v>
      </c>
      <c r="AA29" s="92">
        <f>テーブル22[[#This Row],[Z]]*$Y$7</f>
        <v>0</v>
      </c>
      <c r="AB29" s="92">
        <v>0</v>
      </c>
      <c r="AC29" s="92">
        <f>テーブル22[[#This Row],[Y]]*$AC$7</f>
        <v>0</v>
      </c>
      <c r="AD29" s="92">
        <v>0</v>
      </c>
      <c r="AE29" s="92">
        <v>0</v>
      </c>
      <c r="AF29" s="92">
        <f t="shared" si="1"/>
        <v>15</v>
      </c>
      <c r="AG29" s="92">
        <f>テーブル22[[#This Row],[AA]]+テーブル22[[#This Row],[AB]]+テーブル22[[#This Row],[AC]]+テーブル22[[#This Row],[AD]]+テーブル22[[#This Row],[AE]]+テーブル22[[#This Row],[AF]]</f>
        <v>15</v>
      </c>
      <c r="AH29" s="92">
        <f>テーブル22[[#This Row],[R]]</f>
        <v>0</v>
      </c>
      <c r="AI29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29" s="92">
        <f>テーブル22[[#This Row],[U]]-テーブル22[[#This Row],[AI]]</f>
        <v>-15</v>
      </c>
      <c r="AK29" s="139" t="e">
        <f>テーブル22[[#This Row],[AJ]]/テーブル22[[#This Row],[U]]</f>
        <v>#DIV/0!</v>
      </c>
      <c r="AL29" s="97">
        <f>テーブル22[[#This Row],[G]]*テーブル22[[#This Row],[AJ]]</f>
        <v>0</v>
      </c>
      <c r="AM29" s="97">
        <f>テーブル22[[#This Row],[G]]*テーブル22[[#This Row],[AI]]</f>
        <v>0</v>
      </c>
      <c r="AN29" s="97">
        <f>テーブル22[[#This Row],[G]]*テーブル22[[#This Row],[U]]</f>
        <v>0</v>
      </c>
      <c r="AO29" s="109"/>
      <c r="AP29" s="109"/>
      <c r="AQ29" s="109"/>
      <c r="AR29" s="109"/>
      <c r="AS29" s="110"/>
      <c r="AT29" s="97"/>
    </row>
    <row r="30" spans="1:79" s="95" customFormat="1" ht="28" customHeight="1">
      <c r="A30" s="93"/>
      <c r="B30" s="94"/>
      <c r="C30" s="94">
        <v>22</v>
      </c>
      <c r="D30" s="96"/>
      <c r="E30" s="96"/>
      <c r="F30" s="96"/>
      <c r="G30" s="96">
        <f>テーブル22[[#This Row],[E]]+テーブル22[[#This Row],[F]]</f>
        <v>0</v>
      </c>
      <c r="H30" s="94"/>
      <c r="I30" s="94"/>
      <c r="J30" s="102"/>
      <c r="K30" s="107"/>
      <c r="L30" s="94"/>
      <c r="M30" s="147" t="str">
        <f>HYPERLINK("http://amazon.jp/dp/" &amp; テーブル22[[#This Row],[L]])</f>
        <v>http://amazon.jp/dp/</v>
      </c>
      <c r="N30" s="151"/>
      <c r="O30" s="149"/>
      <c r="P30" s="89"/>
      <c r="Q30" s="90">
        <f>$Q$7*テーブル22[[#This Row],[P]]</f>
        <v>0</v>
      </c>
      <c r="R30" s="90"/>
      <c r="S30" s="90">
        <f t="shared" si="0"/>
        <v>500</v>
      </c>
      <c r="T30" s="142">
        <f>SUM(テーブル22[[#This Row],[Q]:[S]])</f>
        <v>500</v>
      </c>
      <c r="U30" s="99"/>
      <c r="V30" s="90">
        <f>テーブル22[[#This Row],[U]]-テーブル22[[#This Row],[T]]</f>
        <v>-500</v>
      </c>
      <c r="W30" s="140" t="e">
        <f>テーブル22[[#This Row],[V]]/テーブル22[[#This Row],[U]]</f>
        <v>#DIV/0!</v>
      </c>
      <c r="X30" s="141">
        <f>テーブル22[[#This Row],[P]]</f>
        <v>0</v>
      </c>
      <c r="Y30" s="92">
        <f>テーブル22[[#This Row],[X]]*$Y$7</f>
        <v>0</v>
      </c>
      <c r="Z30" s="89">
        <v>0</v>
      </c>
      <c r="AA30" s="92">
        <f>テーブル22[[#This Row],[Z]]*$Y$7</f>
        <v>0</v>
      </c>
      <c r="AB30" s="92">
        <v>0</v>
      </c>
      <c r="AC30" s="92">
        <f>テーブル22[[#This Row],[Y]]*$AC$7</f>
        <v>0</v>
      </c>
      <c r="AD30" s="92">
        <v>0</v>
      </c>
      <c r="AE30" s="92">
        <v>0</v>
      </c>
      <c r="AF30" s="92">
        <f t="shared" si="1"/>
        <v>15</v>
      </c>
      <c r="AG30" s="92">
        <f>テーブル22[[#This Row],[AA]]+テーブル22[[#This Row],[AB]]+テーブル22[[#This Row],[AC]]+テーブル22[[#This Row],[AD]]+テーブル22[[#This Row],[AE]]+テーブル22[[#This Row],[AF]]</f>
        <v>15</v>
      </c>
      <c r="AH30" s="92">
        <f>テーブル22[[#This Row],[R]]</f>
        <v>0</v>
      </c>
      <c r="AI30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0" s="92">
        <f>テーブル22[[#This Row],[U]]-テーブル22[[#This Row],[AI]]</f>
        <v>-15</v>
      </c>
      <c r="AK30" s="139" t="e">
        <f>テーブル22[[#This Row],[AJ]]/テーブル22[[#This Row],[U]]</f>
        <v>#DIV/0!</v>
      </c>
      <c r="AL30" s="97">
        <f>テーブル22[[#This Row],[G]]*テーブル22[[#This Row],[AJ]]</f>
        <v>0</v>
      </c>
      <c r="AM30" s="97">
        <f>テーブル22[[#This Row],[G]]*テーブル22[[#This Row],[AI]]</f>
        <v>0</v>
      </c>
      <c r="AN30" s="97">
        <f>テーブル22[[#This Row],[G]]*テーブル22[[#This Row],[U]]</f>
        <v>0</v>
      </c>
      <c r="AO30" s="109"/>
      <c r="AP30" s="109"/>
      <c r="AQ30" s="109"/>
      <c r="AR30" s="109"/>
      <c r="AS30" s="110"/>
      <c r="AT30" s="97"/>
    </row>
    <row r="31" spans="1:79" s="95" customFormat="1" ht="28" customHeight="1">
      <c r="A31" s="93"/>
      <c r="B31" s="94"/>
      <c r="C31" s="94">
        <v>23</v>
      </c>
      <c r="D31" s="96"/>
      <c r="E31" s="96"/>
      <c r="F31" s="96"/>
      <c r="G31" s="96">
        <f>テーブル22[[#This Row],[E]]+テーブル22[[#This Row],[F]]</f>
        <v>0</v>
      </c>
      <c r="H31" s="94"/>
      <c r="I31" s="94"/>
      <c r="J31" s="102"/>
      <c r="K31" s="107"/>
      <c r="L31" s="105"/>
      <c r="M31" s="147" t="str">
        <f>HYPERLINK("http://amazon.jp/dp/" &amp; テーブル22[[#This Row],[L]])</f>
        <v>http://amazon.jp/dp/</v>
      </c>
      <c r="N31" s="151"/>
      <c r="O31" s="149"/>
      <c r="P31" s="89"/>
      <c r="Q31" s="90">
        <f>$Q$7*テーブル22[[#This Row],[P]]</f>
        <v>0</v>
      </c>
      <c r="R31" s="90"/>
      <c r="S31" s="90">
        <f t="shared" si="0"/>
        <v>500</v>
      </c>
      <c r="T31" s="142">
        <f>SUM(テーブル22[[#This Row],[Q]:[S]])</f>
        <v>500</v>
      </c>
      <c r="U31" s="99"/>
      <c r="V31" s="90">
        <f>テーブル22[[#This Row],[U]]-テーブル22[[#This Row],[T]]</f>
        <v>-500</v>
      </c>
      <c r="W31" s="140" t="e">
        <f>テーブル22[[#This Row],[V]]/テーブル22[[#This Row],[U]]</f>
        <v>#DIV/0!</v>
      </c>
      <c r="X31" s="141">
        <f>テーブル22[[#This Row],[P]]</f>
        <v>0</v>
      </c>
      <c r="Y31" s="92">
        <f>テーブル22[[#This Row],[X]]*$Y$7</f>
        <v>0</v>
      </c>
      <c r="Z31" s="89">
        <v>0</v>
      </c>
      <c r="AA31" s="92">
        <f>テーブル22[[#This Row],[Z]]*$Y$7</f>
        <v>0</v>
      </c>
      <c r="AB31" s="92">
        <v>0</v>
      </c>
      <c r="AC31" s="92">
        <f>テーブル22[[#This Row],[Y]]*$AC$7</f>
        <v>0</v>
      </c>
      <c r="AD31" s="92">
        <v>0</v>
      </c>
      <c r="AE31" s="92">
        <v>0</v>
      </c>
      <c r="AF31" s="92">
        <f t="shared" si="1"/>
        <v>15</v>
      </c>
      <c r="AG31" s="92">
        <f>テーブル22[[#This Row],[AA]]+テーブル22[[#This Row],[AB]]+テーブル22[[#This Row],[AC]]+テーブル22[[#This Row],[AD]]+テーブル22[[#This Row],[AE]]+テーブル22[[#This Row],[AF]]</f>
        <v>15</v>
      </c>
      <c r="AH31" s="92">
        <f>テーブル22[[#This Row],[R]]</f>
        <v>0</v>
      </c>
      <c r="AI31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1" s="92">
        <f>テーブル22[[#This Row],[U]]-テーブル22[[#This Row],[AI]]</f>
        <v>-15</v>
      </c>
      <c r="AK31" s="139" t="e">
        <f>テーブル22[[#This Row],[AJ]]/テーブル22[[#This Row],[U]]</f>
        <v>#DIV/0!</v>
      </c>
      <c r="AL31" s="97">
        <f>テーブル22[[#This Row],[G]]*テーブル22[[#This Row],[AJ]]</f>
        <v>0</v>
      </c>
      <c r="AM31" s="97">
        <f>テーブル22[[#This Row],[G]]*テーブル22[[#This Row],[AI]]</f>
        <v>0</v>
      </c>
      <c r="AN31" s="97">
        <f>テーブル22[[#This Row],[G]]*テーブル22[[#This Row],[U]]</f>
        <v>0</v>
      </c>
      <c r="AO31" s="109"/>
      <c r="AP31" s="109"/>
      <c r="AQ31" s="109"/>
      <c r="AR31" s="109"/>
      <c r="AS31" s="110"/>
      <c r="AT31" s="97"/>
    </row>
    <row r="32" spans="1:79" s="95" customFormat="1" ht="28" customHeight="1">
      <c r="A32" s="93"/>
      <c r="B32" s="94"/>
      <c r="C32" s="94">
        <v>24</v>
      </c>
      <c r="D32" s="96"/>
      <c r="E32" s="96"/>
      <c r="F32" s="96"/>
      <c r="G32" s="96">
        <f>テーブル22[[#This Row],[E]]+テーブル22[[#This Row],[F]]</f>
        <v>0</v>
      </c>
      <c r="H32" s="94"/>
      <c r="I32" s="94"/>
      <c r="J32" s="102"/>
      <c r="K32" s="107"/>
      <c r="L32" s="105"/>
      <c r="M32" s="147" t="str">
        <f>HYPERLINK("http://amazon.jp/dp/" &amp; テーブル22[[#This Row],[L]])</f>
        <v>http://amazon.jp/dp/</v>
      </c>
      <c r="N32" s="151"/>
      <c r="O32" s="149"/>
      <c r="P32" s="89"/>
      <c r="Q32" s="90">
        <f>$Q$7*テーブル22[[#This Row],[P]]</f>
        <v>0</v>
      </c>
      <c r="R32" s="90"/>
      <c r="S32" s="90">
        <f t="shared" si="0"/>
        <v>500</v>
      </c>
      <c r="T32" s="142">
        <f>SUM(テーブル22[[#This Row],[Q]:[S]])</f>
        <v>500</v>
      </c>
      <c r="U32" s="99"/>
      <c r="V32" s="90">
        <f>テーブル22[[#This Row],[U]]-テーブル22[[#This Row],[T]]</f>
        <v>-500</v>
      </c>
      <c r="W32" s="140" t="e">
        <f>テーブル22[[#This Row],[V]]/テーブル22[[#This Row],[U]]</f>
        <v>#DIV/0!</v>
      </c>
      <c r="X32" s="141">
        <f>テーブル22[[#This Row],[P]]</f>
        <v>0</v>
      </c>
      <c r="Y32" s="92">
        <f>テーブル22[[#This Row],[X]]*$Y$7</f>
        <v>0</v>
      </c>
      <c r="Z32" s="89">
        <v>0</v>
      </c>
      <c r="AA32" s="92">
        <f>テーブル22[[#This Row],[Z]]*$Y$7</f>
        <v>0</v>
      </c>
      <c r="AB32" s="92">
        <v>0</v>
      </c>
      <c r="AC32" s="92">
        <f>テーブル22[[#This Row],[Y]]*$AC$7</f>
        <v>0</v>
      </c>
      <c r="AD32" s="92">
        <v>0</v>
      </c>
      <c r="AE32" s="92">
        <v>0</v>
      </c>
      <c r="AF32" s="92">
        <f t="shared" si="1"/>
        <v>15</v>
      </c>
      <c r="AG32" s="92">
        <f>テーブル22[[#This Row],[AA]]+テーブル22[[#This Row],[AB]]+テーブル22[[#This Row],[AC]]+テーブル22[[#This Row],[AD]]+テーブル22[[#This Row],[AE]]+テーブル22[[#This Row],[AF]]</f>
        <v>15</v>
      </c>
      <c r="AH32" s="92">
        <f>テーブル22[[#This Row],[R]]</f>
        <v>0</v>
      </c>
      <c r="AI32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2" s="92">
        <f>テーブル22[[#This Row],[U]]-テーブル22[[#This Row],[AI]]</f>
        <v>-15</v>
      </c>
      <c r="AK32" s="139" t="e">
        <f>テーブル22[[#This Row],[AJ]]/テーブル22[[#This Row],[U]]</f>
        <v>#DIV/0!</v>
      </c>
      <c r="AL32" s="97">
        <f>テーブル22[[#This Row],[G]]*テーブル22[[#This Row],[AJ]]</f>
        <v>0</v>
      </c>
      <c r="AM32" s="97">
        <f>テーブル22[[#This Row],[G]]*テーブル22[[#This Row],[AI]]</f>
        <v>0</v>
      </c>
      <c r="AN32" s="97">
        <f>テーブル22[[#This Row],[G]]*テーブル22[[#This Row],[U]]</f>
        <v>0</v>
      </c>
      <c r="AO32" s="109"/>
      <c r="AP32" s="109"/>
      <c r="AQ32" s="109"/>
      <c r="AR32" s="109"/>
      <c r="AS32" s="110"/>
      <c r="AT32" s="97"/>
    </row>
    <row r="33" spans="1:46" s="95" customFormat="1" ht="28" customHeight="1">
      <c r="A33" s="93"/>
      <c r="B33" s="94"/>
      <c r="C33" s="94">
        <v>25</v>
      </c>
      <c r="D33" s="96"/>
      <c r="G33" s="96">
        <f>テーブル22[[#This Row],[E]]+テーブル22[[#This Row],[F]]</f>
        <v>0</v>
      </c>
      <c r="H33" s="94"/>
      <c r="I33" s="94"/>
      <c r="J33" s="102"/>
      <c r="K33" s="107"/>
      <c r="L33" s="103"/>
      <c r="M33" s="147" t="str">
        <f>HYPERLINK("http://amazon.jp/dp/" &amp; テーブル22[[#This Row],[L]])</f>
        <v>http://amazon.jp/dp/</v>
      </c>
      <c r="N33" s="151"/>
      <c r="O33" s="149"/>
      <c r="P33" s="89"/>
      <c r="Q33" s="90">
        <f>$Q$7*テーブル22[[#This Row],[P]]</f>
        <v>0</v>
      </c>
      <c r="R33" s="90"/>
      <c r="S33" s="90">
        <f t="shared" si="0"/>
        <v>500</v>
      </c>
      <c r="T33" s="142">
        <f>SUM(テーブル22[[#This Row],[Q]:[S]])</f>
        <v>500</v>
      </c>
      <c r="U33" s="91"/>
      <c r="V33" s="90">
        <f>テーブル22[[#This Row],[U]]-テーブル22[[#This Row],[T]]</f>
        <v>-500</v>
      </c>
      <c r="W33" s="140" t="e">
        <f>テーブル22[[#This Row],[V]]/テーブル22[[#This Row],[U]]</f>
        <v>#DIV/0!</v>
      </c>
      <c r="X33" s="141">
        <f>テーブル22[[#This Row],[P]]</f>
        <v>0</v>
      </c>
      <c r="Y33" s="92">
        <f>テーブル22[[#This Row],[X]]*$Y$7</f>
        <v>0</v>
      </c>
      <c r="Z33" s="89">
        <v>0</v>
      </c>
      <c r="AA33" s="92">
        <f>テーブル22[[#This Row],[Z]]*$Y$7</f>
        <v>0</v>
      </c>
      <c r="AB33" s="92">
        <v>0</v>
      </c>
      <c r="AC33" s="92">
        <f>テーブル22[[#This Row],[Y]]*$AC$7</f>
        <v>0</v>
      </c>
      <c r="AD33" s="92">
        <v>0</v>
      </c>
      <c r="AE33" s="92">
        <v>0</v>
      </c>
      <c r="AF33" s="92">
        <f t="shared" si="1"/>
        <v>15</v>
      </c>
      <c r="AG33" s="92">
        <f>テーブル22[[#This Row],[AA]]+テーブル22[[#This Row],[AB]]+テーブル22[[#This Row],[AC]]+テーブル22[[#This Row],[AD]]+テーブル22[[#This Row],[AE]]+テーブル22[[#This Row],[AF]]</f>
        <v>15</v>
      </c>
      <c r="AH33" s="92">
        <f>テーブル22[[#This Row],[R]]</f>
        <v>0</v>
      </c>
      <c r="AI33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3" s="92">
        <f>テーブル22[[#This Row],[U]]-テーブル22[[#This Row],[AI]]</f>
        <v>-15</v>
      </c>
      <c r="AK33" s="139" t="e">
        <f>テーブル22[[#This Row],[AJ]]/テーブル22[[#This Row],[U]]</f>
        <v>#DIV/0!</v>
      </c>
      <c r="AL33" s="97">
        <f>テーブル22[[#This Row],[G]]*テーブル22[[#This Row],[AJ]]</f>
        <v>0</v>
      </c>
      <c r="AM33" s="97">
        <f>テーブル22[[#This Row],[G]]*テーブル22[[#This Row],[AI]]</f>
        <v>0</v>
      </c>
      <c r="AN33" s="97">
        <f>テーブル22[[#This Row],[G]]*テーブル22[[#This Row],[U]]</f>
        <v>0</v>
      </c>
      <c r="AO33" s="109"/>
      <c r="AP33" s="109"/>
      <c r="AQ33" s="109"/>
      <c r="AR33" s="109"/>
      <c r="AS33" s="110"/>
      <c r="AT33" s="97"/>
    </row>
    <row r="34" spans="1:46" s="95" customFormat="1" ht="28" customHeight="1">
      <c r="A34" s="93"/>
      <c r="B34" s="94"/>
      <c r="C34" s="94">
        <v>26</v>
      </c>
      <c r="G34" s="96">
        <f>テーブル22[[#This Row],[E]]+テーブル22[[#This Row],[F]]</f>
        <v>0</v>
      </c>
      <c r="H34" s="94"/>
      <c r="I34" s="94"/>
      <c r="J34" s="102"/>
      <c r="K34" s="107"/>
      <c r="L34" s="104"/>
      <c r="M34" s="147" t="str">
        <f>HYPERLINK("http://amazon.jp/dp/" &amp; テーブル22[[#This Row],[L]])</f>
        <v>http://amazon.jp/dp/</v>
      </c>
      <c r="N34" s="148"/>
      <c r="O34" s="152"/>
      <c r="P34" s="89"/>
      <c r="Q34" s="90">
        <f>$Q$7*テーブル22[[#This Row],[P]]</f>
        <v>0</v>
      </c>
      <c r="R34" s="90"/>
      <c r="S34" s="90">
        <f t="shared" si="0"/>
        <v>500</v>
      </c>
      <c r="T34" s="142">
        <f>SUM(テーブル22[[#This Row],[Q]:[S]])</f>
        <v>500</v>
      </c>
      <c r="U34" s="91"/>
      <c r="V34" s="90">
        <f>テーブル22[[#This Row],[U]]-テーブル22[[#This Row],[T]]</f>
        <v>-500</v>
      </c>
      <c r="W34" s="140" t="e">
        <f>テーブル22[[#This Row],[V]]/テーブル22[[#This Row],[U]]</f>
        <v>#DIV/0!</v>
      </c>
      <c r="X34" s="141">
        <f>テーブル22[[#This Row],[P]]</f>
        <v>0</v>
      </c>
      <c r="Y34" s="92">
        <f>テーブル22[[#This Row],[X]]*$Y$7</f>
        <v>0</v>
      </c>
      <c r="Z34" s="89">
        <v>0</v>
      </c>
      <c r="AA34" s="92">
        <f>テーブル22[[#This Row],[Z]]*$Y$7</f>
        <v>0</v>
      </c>
      <c r="AB34" s="92">
        <v>0</v>
      </c>
      <c r="AC34" s="92">
        <f>テーブル22[[#This Row],[Y]]*$AC$7</f>
        <v>0</v>
      </c>
      <c r="AD34" s="92">
        <v>0</v>
      </c>
      <c r="AE34" s="92">
        <v>0</v>
      </c>
      <c r="AF34" s="92">
        <f t="shared" si="1"/>
        <v>15</v>
      </c>
      <c r="AG34" s="92">
        <f>テーブル22[[#This Row],[AA]]+テーブル22[[#This Row],[AB]]+テーブル22[[#This Row],[AC]]+テーブル22[[#This Row],[AD]]+テーブル22[[#This Row],[AE]]+テーブル22[[#This Row],[AF]]</f>
        <v>15</v>
      </c>
      <c r="AH34" s="92">
        <f>テーブル22[[#This Row],[R]]</f>
        <v>0</v>
      </c>
      <c r="AI34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4" s="92">
        <f>テーブル22[[#This Row],[U]]-テーブル22[[#This Row],[AI]]</f>
        <v>-15</v>
      </c>
      <c r="AK34" s="139" t="e">
        <f>テーブル22[[#This Row],[AJ]]/テーブル22[[#This Row],[U]]</f>
        <v>#DIV/0!</v>
      </c>
      <c r="AL34" s="97">
        <f>テーブル22[[#This Row],[G]]*テーブル22[[#This Row],[AJ]]</f>
        <v>0</v>
      </c>
      <c r="AM34" s="97">
        <f>テーブル22[[#This Row],[G]]*テーブル22[[#This Row],[AI]]</f>
        <v>0</v>
      </c>
      <c r="AN34" s="97">
        <f>テーブル22[[#This Row],[G]]*テーブル22[[#This Row],[U]]</f>
        <v>0</v>
      </c>
      <c r="AO34" s="109"/>
      <c r="AP34" s="109"/>
      <c r="AQ34" s="109"/>
      <c r="AR34" s="109"/>
      <c r="AS34" s="110"/>
      <c r="AT34" s="97"/>
    </row>
    <row r="35" spans="1:46" s="95" customFormat="1" ht="28" customHeight="1">
      <c r="A35" s="93"/>
      <c r="B35" s="94"/>
      <c r="C35" s="94">
        <v>27</v>
      </c>
      <c r="G35" s="96">
        <f>テーブル22[[#This Row],[E]]+テーブル22[[#This Row],[F]]</f>
        <v>0</v>
      </c>
      <c r="H35" s="94"/>
      <c r="I35" s="94"/>
      <c r="J35" s="102"/>
      <c r="K35" s="107"/>
      <c r="L35" s="104"/>
      <c r="M35" s="147" t="str">
        <f>HYPERLINK("http://amazon.jp/dp/" &amp; テーブル22[[#This Row],[L]])</f>
        <v>http://amazon.jp/dp/</v>
      </c>
      <c r="N35" s="148"/>
      <c r="O35" s="152"/>
      <c r="P35" s="89"/>
      <c r="Q35" s="90">
        <f>$Q$7*テーブル22[[#This Row],[P]]</f>
        <v>0</v>
      </c>
      <c r="R35" s="90"/>
      <c r="S35" s="90">
        <f t="shared" si="0"/>
        <v>500</v>
      </c>
      <c r="T35" s="142">
        <f>SUM(テーブル22[[#This Row],[Q]:[S]])</f>
        <v>500</v>
      </c>
      <c r="U35" s="91"/>
      <c r="V35" s="90">
        <f>テーブル22[[#This Row],[U]]-テーブル22[[#This Row],[T]]</f>
        <v>-500</v>
      </c>
      <c r="W35" s="140" t="e">
        <f>テーブル22[[#This Row],[V]]/テーブル22[[#This Row],[U]]</f>
        <v>#DIV/0!</v>
      </c>
      <c r="X35" s="141">
        <f>テーブル22[[#This Row],[P]]</f>
        <v>0</v>
      </c>
      <c r="Y35" s="92">
        <f>テーブル22[[#This Row],[X]]*$Y$7</f>
        <v>0</v>
      </c>
      <c r="Z35" s="89">
        <v>0</v>
      </c>
      <c r="AA35" s="92">
        <f>テーブル22[[#This Row],[Z]]*$Y$7</f>
        <v>0</v>
      </c>
      <c r="AB35" s="92">
        <v>0</v>
      </c>
      <c r="AC35" s="92">
        <f>テーブル22[[#This Row],[Y]]*$AC$7</f>
        <v>0</v>
      </c>
      <c r="AD35" s="92">
        <v>0</v>
      </c>
      <c r="AE35" s="92">
        <v>0</v>
      </c>
      <c r="AF35" s="92">
        <f t="shared" si="1"/>
        <v>15</v>
      </c>
      <c r="AG35" s="92">
        <f>テーブル22[[#This Row],[AA]]+テーブル22[[#This Row],[AB]]+テーブル22[[#This Row],[AC]]+テーブル22[[#This Row],[AD]]+テーブル22[[#This Row],[AE]]+テーブル22[[#This Row],[AF]]</f>
        <v>15</v>
      </c>
      <c r="AH35" s="92">
        <f>テーブル22[[#This Row],[R]]</f>
        <v>0</v>
      </c>
      <c r="AI35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5" s="92">
        <f>テーブル22[[#This Row],[U]]-テーブル22[[#This Row],[AI]]</f>
        <v>-15</v>
      </c>
      <c r="AK35" s="139" t="e">
        <f>テーブル22[[#This Row],[AJ]]/テーブル22[[#This Row],[U]]</f>
        <v>#DIV/0!</v>
      </c>
      <c r="AL35" s="97">
        <f>テーブル22[[#This Row],[G]]*テーブル22[[#This Row],[AJ]]</f>
        <v>0</v>
      </c>
      <c r="AM35" s="97">
        <f>テーブル22[[#This Row],[G]]*テーブル22[[#This Row],[AI]]</f>
        <v>0</v>
      </c>
      <c r="AN35" s="97">
        <f>テーブル22[[#This Row],[G]]*テーブル22[[#This Row],[U]]</f>
        <v>0</v>
      </c>
      <c r="AO35" s="109"/>
      <c r="AP35" s="109"/>
      <c r="AQ35" s="109"/>
      <c r="AR35" s="109"/>
      <c r="AS35" s="110"/>
      <c r="AT35" s="97"/>
    </row>
    <row r="36" spans="1:46" s="95" customFormat="1" ht="28" customHeight="1">
      <c r="A36" s="93"/>
      <c r="B36" s="94"/>
      <c r="C36" s="94">
        <v>28</v>
      </c>
      <c r="D36" s="101"/>
      <c r="G36" s="96">
        <f>テーブル22[[#This Row],[E]]+テーブル22[[#This Row],[F]]</f>
        <v>0</v>
      </c>
      <c r="H36" s="94"/>
      <c r="I36" s="94"/>
      <c r="J36" s="102"/>
      <c r="K36" s="107"/>
      <c r="L36" s="104"/>
      <c r="M36" s="147" t="str">
        <f>HYPERLINK("http://amazon.jp/dp/" &amp; テーブル22[[#This Row],[L]])</f>
        <v>http://amazon.jp/dp/</v>
      </c>
      <c r="N36" s="148"/>
      <c r="O36" s="152"/>
      <c r="P36" s="89"/>
      <c r="Q36" s="90">
        <f>$Q$7*テーブル22[[#This Row],[P]]</f>
        <v>0</v>
      </c>
      <c r="R36" s="90"/>
      <c r="S36" s="90">
        <f t="shared" si="0"/>
        <v>500</v>
      </c>
      <c r="T36" s="142">
        <f>SUM(テーブル22[[#This Row],[Q]:[S]])</f>
        <v>500</v>
      </c>
      <c r="U36" s="91"/>
      <c r="V36" s="90">
        <f>テーブル22[[#This Row],[U]]-テーブル22[[#This Row],[T]]</f>
        <v>-500</v>
      </c>
      <c r="W36" s="140" t="e">
        <f>テーブル22[[#This Row],[V]]/テーブル22[[#This Row],[U]]</f>
        <v>#DIV/0!</v>
      </c>
      <c r="X36" s="141">
        <f>テーブル22[[#This Row],[P]]</f>
        <v>0</v>
      </c>
      <c r="Y36" s="92">
        <f>テーブル22[[#This Row],[X]]*$Y$7</f>
        <v>0</v>
      </c>
      <c r="Z36" s="89">
        <v>0</v>
      </c>
      <c r="AA36" s="92">
        <f>テーブル22[[#This Row],[Z]]*$Y$7</f>
        <v>0</v>
      </c>
      <c r="AB36" s="92">
        <v>0</v>
      </c>
      <c r="AC36" s="92">
        <f>テーブル22[[#This Row],[Y]]*$AC$7</f>
        <v>0</v>
      </c>
      <c r="AD36" s="92">
        <v>0</v>
      </c>
      <c r="AE36" s="92">
        <v>0</v>
      </c>
      <c r="AF36" s="92">
        <f t="shared" si="1"/>
        <v>15</v>
      </c>
      <c r="AG36" s="92">
        <f>テーブル22[[#This Row],[AA]]+テーブル22[[#This Row],[AB]]+テーブル22[[#This Row],[AC]]+テーブル22[[#This Row],[AD]]+テーブル22[[#This Row],[AE]]+テーブル22[[#This Row],[AF]]</f>
        <v>15</v>
      </c>
      <c r="AH36" s="92">
        <f>テーブル22[[#This Row],[R]]</f>
        <v>0</v>
      </c>
      <c r="AI36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6" s="92">
        <f>テーブル22[[#This Row],[U]]-テーブル22[[#This Row],[AI]]</f>
        <v>-15</v>
      </c>
      <c r="AK36" s="139" t="e">
        <f>テーブル22[[#This Row],[AJ]]/テーブル22[[#This Row],[U]]</f>
        <v>#DIV/0!</v>
      </c>
      <c r="AL36" s="97">
        <f>テーブル22[[#This Row],[G]]*テーブル22[[#This Row],[AJ]]</f>
        <v>0</v>
      </c>
      <c r="AM36" s="97">
        <f>テーブル22[[#This Row],[G]]*テーブル22[[#This Row],[AI]]</f>
        <v>0</v>
      </c>
      <c r="AN36" s="97">
        <f>テーブル22[[#This Row],[G]]*テーブル22[[#This Row],[U]]</f>
        <v>0</v>
      </c>
      <c r="AO36" s="109"/>
      <c r="AP36" s="109"/>
      <c r="AQ36" s="109"/>
      <c r="AR36" s="109"/>
      <c r="AS36" s="110"/>
      <c r="AT36" s="97"/>
    </row>
    <row r="37" spans="1:46" s="95" customFormat="1" ht="28" customHeight="1">
      <c r="A37" s="93"/>
      <c r="B37" s="94"/>
      <c r="C37" s="94">
        <v>29</v>
      </c>
      <c r="D37" s="101"/>
      <c r="G37" s="96">
        <f>テーブル22[[#This Row],[E]]+テーブル22[[#This Row],[F]]</f>
        <v>0</v>
      </c>
      <c r="H37" s="94"/>
      <c r="I37" s="94"/>
      <c r="J37" s="102"/>
      <c r="K37" s="107"/>
      <c r="L37" s="103"/>
      <c r="M37" s="147" t="str">
        <f>HYPERLINK("http://amazon.jp/dp/" &amp; テーブル22[[#This Row],[L]])</f>
        <v>http://amazon.jp/dp/</v>
      </c>
      <c r="N37" s="148"/>
      <c r="O37" s="152"/>
      <c r="P37" s="89"/>
      <c r="Q37" s="90">
        <f>$Q$7*テーブル22[[#This Row],[P]]</f>
        <v>0</v>
      </c>
      <c r="R37" s="90"/>
      <c r="S37" s="90">
        <f t="shared" si="0"/>
        <v>500</v>
      </c>
      <c r="T37" s="142">
        <f>SUM(テーブル22[[#This Row],[Q]:[S]])</f>
        <v>500</v>
      </c>
      <c r="U37" s="91"/>
      <c r="V37" s="90">
        <f>テーブル22[[#This Row],[U]]-テーブル22[[#This Row],[T]]</f>
        <v>-500</v>
      </c>
      <c r="W37" s="140" t="e">
        <f>テーブル22[[#This Row],[V]]/テーブル22[[#This Row],[U]]</f>
        <v>#DIV/0!</v>
      </c>
      <c r="X37" s="141">
        <f>テーブル22[[#This Row],[P]]</f>
        <v>0</v>
      </c>
      <c r="Y37" s="92">
        <f>テーブル22[[#This Row],[X]]*$Y$7</f>
        <v>0</v>
      </c>
      <c r="Z37" s="89">
        <v>0</v>
      </c>
      <c r="AA37" s="92">
        <f>テーブル22[[#This Row],[Z]]*$Y$7</f>
        <v>0</v>
      </c>
      <c r="AB37" s="92">
        <v>0</v>
      </c>
      <c r="AC37" s="92">
        <f>テーブル22[[#This Row],[Y]]*$AC$7</f>
        <v>0</v>
      </c>
      <c r="AD37" s="92">
        <v>0</v>
      </c>
      <c r="AE37" s="92">
        <v>0</v>
      </c>
      <c r="AF37" s="92">
        <f t="shared" si="1"/>
        <v>15</v>
      </c>
      <c r="AG37" s="92">
        <f>テーブル22[[#This Row],[AA]]+テーブル22[[#This Row],[AB]]+テーブル22[[#This Row],[AC]]+テーブル22[[#This Row],[AD]]+テーブル22[[#This Row],[AE]]+テーブル22[[#This Row],[AF]]</f>
        <v>15</v>
      </c>
      <c r="AH37" s="92">
        <f>テーブル22[[#This Row],[R]]</f>
        <v>0</v>
      </c>
      <c r="AI37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7" s="92">
        <f>テーブル22[[#This Row],[U]]-テーブル22[[#This Row],[AI]]</f>
        <v>-15</v>
      </c>
      <c r="AK37" s="139" t="e">
        <f>テーブル22[[#This Row],[AJ]]/テーブル22[[#This Row],[U]]</f>
        <v>#DIV/0!</v>
      </c>
      <c r="AL37" s="97">
        <f>テーブル22[[#This Row],[G]]*テーブル22[[#This Row],[AJ]]</f>
        <v>0</v>
      </c>
      <c r="AM37" s="97">
        <f>テーブル22[[#This Row],[G]]*テーブル22[[#This Row],[AI]]</f>
        <v>0</v>
      </c>
      <c r="AN37" s="97">
        <f>テーブル22[[#This Row],[G]]*テーブル22[[#This Row],[U]]</f>
        <v>0</v>
      </c>
      <c r="AO37" s="109"/>
      <c r="AP37" s="109"/>
      <c r="AQ37" s="109"/>
      <c r="AR37" s="109"/>
      <c r="AS37" s="110"/>
      <c r="AT37" s="97"/>
    </row>
    <row r="38" spans="1:46" s="95" customFormat="1" ht="28" customHeight="1">
      <c r="A38" s="93"/>
      <c r="B38" s="94"/>
      <c r="C38" s="94">
        <v>30</v>
      </c>
      <c r="D38" s="101"/>
      <c r="G38" s="96">
        <f>テーブル22[[#This Row],[E]]+テーブル22[[#This Row],[F]]</f>
        <v>0</v>
      </c>
      <c r="H38" s="94"/>
      <c r="I38" s="94"/>
      <c r="J38" s="102"/>
      <c r="K38" s="107"/>
      <c r="L38" s="105"/>
      <c r="M38" s="147" t="str">
        <f>HYPERLINK("http://amazon.jp/dp/" &amp; テーブル22[[#This Row],[L]])</f>
        <v>http://amazon.jp/dp/</v>
      </c>
      <c r="N38" s="148"/>
      <c r="O38" s="152"/>
      <c r="P38" s="89"/>
      <c r="Q38" s="90">
        <f>$Q$7*テーブル22[[#This Row],[P]]</f>
        <v>0</v>
      </c>
      <c r="R38" s="90"/>
      <c r="S38" s="90">
        <f t="shared" si="0"/>
        <v>500</v>
      </c>
      <c r="T38" s="142">
        <f>SUM(テーブル22[[#This Row],[Q]:[S]])</f>
        <v>500</v>
      </c>
      <c r="U38" s="91"/>
      <c r="V38" s="90">
        <f>テーブル22[[#This Row],[U]]-テーブル22[[#This Row],[T]]</f>
        <v>-500</v>
      </c>
      <c r="W38" s="140" t="e">
        <f>テーブル22[[#This Row],[V]]/テーブル22[[#This Row],[U]]</f>
        <v>#DIV/0!</v>
      </c>
      <c r="X38" s="141">
        <f>テーブル22[[#This Row],[P]]</f>
        <v>0</v>
      </c>
      <c r="Y38" s="92">
        <f>テーブル22[[#This Row],[X]]*$Y$7</f>
        <v>0</v>
      </c>
      <c r="Z38" s="89">
        <v>0</v>
      </c>
      <c r="AA38" s="92">
        <f>テーブル22[[#This Row],[Z]]*$Y$7</f>
        <v>0</v>
      </c>
      <c r="AB38" s="92">
        <v>0</v>
      </c>
      <c r="AC38" s="92">
        <f>テーブル22[[#This Row],[Y]]*$AC$7</f>
        <v>0</v>
      </c>
      <c r="AD38" s="92">
        <v>0</v>
      </c>
      <c r="AE38" s="92">
        <v>0</v>
      </c>
      <c r="AF38" s="92">
        <f t="shared" si="1"/>
        <v>15</v>
      </c>
      <c r="AG38" s="92">
        <f>テーブル22[[#This Row],[AA]]+テーブル22[[#This Row],[AB]]+テーブル22[[#This Row],[AC]]+テーブル22[[#This Row],[AD]]+テーブル22[[#This Row],[AE]]+テーブル22[[#This Row],[AF]]</f>
        <v>15</v>
      </c>
      <c r="AH38" s="92">
        <f>テーブル22[[#This Row],[R]]</f>
        <v>0</v>
      </c>
      <c r="AI38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8" s="92">
        <f>テーブル22[[#This Row],[U]]-テーブル22[[#This Row],[AI]]</f>
        <v>-15</v>
      </c>
      <c r="AK38" s="139" t="e">
        <f>テーブル22[[#This Row],[AJ]]/テーブル22[[#This Row],[U]]</f>
        <v>#DIV/0!</v>
      </c>
      <c r="AL38" s="97">
        <f>テーブル22[[#This Row],[G]]*テーブル22[[#This Row],[AJ]]</f>
        <v>0</v>
      </c>
      <c r="AM38" s="97">
        <f>テーブル22[[#This Row],[G]]*テーブル22[[#This Row],[AI]]</f>
        <v>0</v>
      </c>
      <c r="AN38" s="97">
        <f>テーブル22[[#This Row],[G]]*テーブル22[[#This Row],[U]]</f>
        <v>0</v>
      </c>
      <c r="AO38" s="109"/>
      <c r="AP38" s="109"/>
      <c r="AQ38" s="109"/>
      <c r="AR38" s="109"/>
      <c r="AS38" s="110"/>
      <c r="AT38" s="97"/>
    </row>
    <row r="39" spans="1:46" s="95" customFormat="1" ht="28" customHeight="1">
      <c r="A39" s="93"/>
      <c r="B39" s="94"/>
      <c r="C39" s="94">
        <v>31</v>
      </c>
      <c r="D39" s="96"/>
      <c r="G39" s="96">
        <f>テーブル22[[#This Row],[E]]+テーブル22[[#This Row],[F]]</f>
        <v>0</v>
      </c>
      <c r="H39" s="94"/>
      <c r="I39" s="94"/>
      <c r="J39" s="102"/>
      <c r="K39" s="107"/>
      <c r="L39" s="103"/>
      <c r="M39" s="147" t="str">
        <f>HYPERLINK("http://amazon.jp/dp/" &amp; テーブル22[[#This Row],[L]])</f>
        <v>http://amazon.jp/dp/</v>
      </c>
      <c r="N39" s="151"/>
      <c r="O39" s="149"/>
      <c r="P39" s="89"/>
      <c r="Q39" s="90">
        <f>$Q$7*テーブル22[[#This Row],[P]]</f>
        <v>0</v>
      </c>
      <c r="R39" s="90"/>
      <c r="S39" s="90">
        <f t="shared" si="0"/>
        <v>500</v>
      </c>
      <c r="T39" s="142">
        <f>SUM(テーブル22[[#This Row],[Q]:[S]])</f>
        <v>500</v>
      </c>
      <c r="U39" s="91"/>
      <c r="V39" s="90">
        <f>テーブル22[[#This Row],[U]]-テーブル22[[#This Row],[T]]</f>
        <v>-500</v>
      </c>
      <c r="W39" s="140" t="e">
        <f>テーブル22[[#This Row],[V]]/テーブル22[[#This Row],[U]]</f>
        <v>#DIV/0!</v>
      </c>
      <c r="X39" s="141">
        <f>テーブル22[[#This Row],[P]]</f>
        <v>0</v>
      </c>
      <c r="Y39" s="92">
        <f>テーブル22[[#This Row],[X]]*$Y$7</f>
        <v>0</v>
      </c>
      <c r="Z39" s="89">
        <v>0</v>
      </c>
      <c r="AA39" s="92">
        <f>テーブル22[[#This Row],[Z]]*$Y$7</f>
        <v>0</v>
      </c>
      <c r="AB39" s="92">
        <v>0</v>
      </c>
      <c r="AC39" s="92">
        <f>テーブル22[[#This Row],[Y]]*$AC$7</f>
        <v>0</v>
      </c>
      <c r="AD39" s="92">
        <v>0</v>
      </c>
      <c r="AE39" s="92">
        <v>0</v>
      </c>
      <c r="AF39" s="92">
        <f t="shared" si="1"/>
        <v>15</v>
      </c>
      <c r="AG39" s="92">
        <f>テーブル22[[#This Row],[AA]]+テーブル22[[#This Row],[AB]]+テーブル22[[#This Row],[AC]]+テーブル22[[#This Row],[AD]]+テーブル22[[#This Row],[AE]]+テーブル22[[#This Row],[AF]]</f>
        <v>15</v>
      </c>
      <c r="AH39" s="92">
        <f>テーブル22[[#This Row],[R]]</f>
        <v>0</v>
      </c>
      <c r="AI39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39" s="92">
        <f>テーブル22[[#This Row],[U]]-テーブル22[[#This Row],[AI]]</f>
        <v>-15</v>
      </c>
      <c r="AK39" s="139" t="e">
        <f>テーブル22[[#This Row],[AJ]]/テーブル22[[#This Row],[U]]</f>
        <v>#DIV/0!</v>
      </c>
      <c r="AL39" s="97">
        <f>テーブル22[[#This Row],[G]]*テーブル22[[#This Row],[AJ]]</f>
        <v>0</v>
      </c>
      <c r="AM39" s="97">
        <f>テーブル22[[#This Row],[G]]*テーブル22[[#This Row],[AI]]</f>
        <v>0</v>
      </c>
      <c r="AN39" s="97">
        <f>テーブル22[[#This Row],[G]]*テーブル22[[#This Row],[U]]</f>
        <v>0</v>
      </c>
      <c r="AO39" s="109"/>
      <c r="AP39" s="109"/>
      <c r="AQ39" s="109"/>
      <c r="AR39" s="109"/>
      <c r="AS39" s="110"/>
      <c r="AT39" s="97"/>
    </row>
    <row r="40" spans="1:46" s="95" customFormat="1" ht="28" customHeight="1">
      <c r="A40" s="93"/>
      <c r="B40" s="94"/>
      <c r="C40" s="94">
        <v>32</v>
      </c>
      <c r="D40" s="96"/>
      <c r="G40" s="96">
        <f>テーブル22[[#This Row],[E]]+テーブル22[[#This Row],[F]]</f>
        <v>0</v>
      </c>
      <c r="H40" s="94"/>
      <c r="I40" s="94"/>
      <c r="J40" s="102"/>
      <c r="K40" s="107"/>
      <c r="L40" s="103"/>
      <c r="M40" s="147" t="str">
        <f>HYPERLINK("http://amazon.jp/dp/" &amp; テーブル22[[#This Row],[L]])</f>
        <v>http://amazon.jp/dp/</v>
      </c>
      <c r="N40" s="151"/>
      <c r="O40" s="149"/>
      <c r="P40" s="89"/>
      <c r="Q40" s="90">
        <f>$Q$7*テーブル22[[#This Row],[P]]</f>
        <v>0</v>
      </c>
      <c r="R40" s="90"/>
      <c r="S40" s="90">
        <f t="shared" si="0"/>
        <v>500</v>
      </c>
      <c r="T40" s="142">
        <f>SUM(テーブル22[[#This Row],[Q]:[S]])</f>
        <v>500</v>
      </c>
      <c r="U40" s="91"/>
      <c r="V40" s="90">
        <f>テーブル22[[#This Row],[U]]-テーブル22[[#This Row],[T]]</f>
        <v>-500</v>
      </c>
      <c r="W40" s="140" t="e">
        <f>テーブル22[[#This Row],[V]]/テーブル22[[#This Row],[U]]</f>
        <v>#DIV/0!</v>
      </c>
      <c r="X40" s="141">
        <f>テーブル22[[#This Row],[P]]</f>
        <v>0</v>
      </c>
      <c r="Y40" s="92">
        <f>テーブル22[[#This Row],[X]]*$Y$7</f>
        <v>0</v>
      </c>
      <c r="Z40" s="89">
        <v>0</v>
      </c>
      <c r="AA40" s="92">
        <f>テーブル22[[#This Row],[Z]]*$Y$7</f>
        <v>0</v>
      </c>
      <c r="AB40" s="92">
        <v>0</v>
      </c>
      <c r="AC40" s="92">
        <f>テーブル22[[#This Row],[Y]]*$AC$7</f>
        <v>0</v>
      </c>
      <c r="AD40" s="92">
        <v>0</v>
      </c>
      <c r="AE40" s="92">
        <v>0</v>
      </c>
      <c r="AF40" s="92">
        <f t="shared" si="1"/>
        <v>15</v>
      </c>
      <c r="AG40" s="92">
        <f>テーブル22[[#This Row],[AA]]+テーブル22[[#This Row],[AB]]+テーブル22[[#This Row],[AC]]+テーブル22[[#This Row],[AD]]+テーブル22[[#This Row],[AE]]+テーブル22[[#This Row],[AF]]</f>
        <v>15</v>
      </c>
      <c r="AH40" s="92">
        <f>テーブル22[[#This Row],[R]]</f>
        <v>0</v>
      </c>
      <c r="AI40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0" s="92">
        <f>テーブル22[[#This Row],[U]]-テーブル22[[#This Row],[AI]]</f>
        <v>-15</v>
      </c>
      <c r="AK40" s="139" t="e">
        <f>テーブル22[[#This Row],[AJ]]/テーブル22[[#This Row],[U]]</f>
        <v>#DIV/0!</v>
      </c>
      <c r="AL40" s="97">
        <f>テーブル22[[#This Row],[G]]*テーブル22[[#This Row],[AJ]]</f>
        <v>0</v>
      </c>
      <c r="AM40" s="97">
        <f>テーブル22[[#This Row],[G]]*テーブル22[[#This Row],[AI]]</f>
        <v>0</v>
      </c>
      <c r="AN40" s="97">
        <f>テーブル22[[#This Row],[G]]*テーブル22[[#This Row],[U]]</f>
        <v>0</v>
      </c>
      <c r="AO40" s="109"/>
      <c r="AP40" s="109"/>
      <c r="AQ40" s="109"/>
      <c r="AR40" s="109"/>
      <c r="AS40" s="110"/>
      <c r="AT40" s="97"/>
    </row>
    <row r="41" spans="1:46" s="95" customFormat="1" ht="28" customHeight="1">
      <c r="A41" s="93"/>
      <c r="B41" s="94"/>
      <c r="C41" s="94">
        <v>33</v>
      </c>
      <c r="D41" s="96"/>
      <c r="G41" s="96">
        <f>テーブル22[[#This Row],[E]]+テーブル22[[#This Row],[F]]</f>
        <v>0</v>
      </c>
      <c r="H41" s="94"/>
      <c r="I41" s="94"/>
      <c r="J41" s="102"/>
      <c r="K41" s="107"/>
      <c r="L41" s="103"/>
      <c r="M41" s="147" t="str">
        <f>HYPERLINK("http://amazon.jp/dp/" &amp; テーブル22[[#This Row],[L]])</f>
        <v>http://amazon.jp/dp/</v>
      </c>
      <c r="N41" s="151"/>
      <c r="O41" s="149"/>
      <c r="P41" s="89"/>
      <c r="Q41" s="90">
        <f>$Q$7*テーブル22[[#This Row],[P]]</f>
        <v>0</v>
      </c>
      <c r="R41" s="90"/>
      <c r="S41" s="90">
        <f t="shared" si="0"/>
        <v>500</v>
      </c>
      <c r="T41" s="142">
        <f>SUM(テーブル22[[#This Row],[Q]:[S]])</f>
        <v>500</v>
      </c>
      <c r="U41" s="91"/>
      <c r="V41" s="90">
        <f>テーブル22[[#This Row],[U]]-テーブル22[[#This Row],[T]]</f>
        <v>-500</v>
      </c>
      <c r="W41" s="140" t="e">
        <f>テーブル22[[#This Row],[V]]/テーブル22[[#This Row],[U]]</f>
        <v>#DIV/0!</v>
      </c>
      <c r="X41" s="141">
        <f>テーブル22[[#This Row],[P]]</f>
        <v>0</v>
      </c>
      <c r="Y41" s="92">
        <f>テーブル22[[#This Row],[X]]*$Y$7</f>
        <v>0</v>
      </c>
      <c r="Z41" s="89">
        <v>0</v>
      </c>
      <c r="AA41" s="92">
        <f>テーブル22[[#This Row],[Z]]*$Y$7</f>
        <v>0</v>
      </c>
      <c r="AB41" s="92">
        <v>0</v>
      </c>
      <c r="AC41" s="92">
        <f>テーブル22[[#This Row],[Y]]*$AC$7</f>
        <v>0</v>
      </c>
      <c r="AD41" s="92">
        <v>0</v>
      </c>
      <c r="AE41" s="92">
        <v>0</v>
      </c>
      <c r="AF41" s="92">
        <f t="shared" si="1"/>
        <v>15</v>
      </c>
      <c r="AG41" s="92">
        <f>テーブル22[[#This Row],[AA]]+テーブル22[[#This Row],[AB]]+テーブル22[[#This Row],[AC]]+テーブル22[[#This Row],[AD]]+テーブル22[[#This Row],[AE]]+テーブル22[[#This Row],[AF]]</f>
        <v>15</v>
      </c>
      <c r="AH41" s="92">
        <f>テーブル22[[#This Row],[R]]</f>
        <v>0</v>
      </c>
      <c r="AI41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1" s="92">
        <f>テーブル22[[#This Row],[U]]-テーブル22[[#This Row],[AI]]</f>
        <v>-15</v>
      </c>
      <c r="AK41" s="139" t="e">
        <f>テーブル22[[#This Row],[AJ]]/テーブル22[[#This Row],[U]]</f>
        <v>#DIV/0!</v>
      </c>
      <c r="AL41" s="97">
        <f>テーブル22[[#This Row],[G]]*テーブル22[[#This Row],[AJ]]</f>
        <v>0</v>
      </c>
      <c r="AM41" s="97">
        <f>テーブル22[[#This Row],[G]]*テーブル22[[#This Row],[AI]]</f>
        <v>0</v>
      </c>
      <c r="AN41" s="97">
        <f>テーブル22[[#This Row],[G]]*テーブル22[[#This Row],[U]]</f>
        <v>0</v>
      </c>
      <c r="AO41" s="109"/>
      <c r="AP41" s="109"/>
      <c r="AQ41" s="109"/>
      <c r="AR41" s="109"/>
      <c r="AS41" s="110"/>
      <c r="AT41" s="97"/>
    </row>
    <row r="42" spans="1:46" s="95" customFormat="1" ht="28" customHeight="1">
      <c r="A42" s="93"/>
      <c r="B42" s="94"/>
      <c r="C42" s="94">
        <v>34</v>
      </c>
      <c r="D42" s="96"/>
      <c r="G42" s="96">
        <f>テーブル22[[#This Row],[E]]+テーブル22[[#This Row],[F]]</f>
        <v>0</v>
      </c>
      <c r="H42" s="94"/>
      <c r="I42" s="94"/>
      <c r="J42" s="102"/>
      <c r="K42" s="107"/>
      <c r="L42" s="103"/>
      <c r="M42" s="147" t="str">
        <f>HYPERLINK("http://amazon.jp/dp/" &amp; テーブル22[[#This Row],[L]])</f>
        <v>http://amazon.jp/dp/</v>
      </c>
      <c r="N42" s="151"/>
      <c r="O42" s="149"/>
      <c r="P42" s="89"/>
      <c r="Q42" s="90">
        <f>$Q$7*テーブル22[[#This Row],[P]]</f>
        <v>0</v>
      </c>
      <c r="R42" s="90"/>
      <c r="S42" s="90">
        <f t="shared" si="0"/>
        <v>500</v>
      </c>
      <c r="T42" s="142">
        <f>SUM(テーブル22[[#This Row],[Q]:[S]])</f>
        <v>500</v>
      </c>
      <c r="U42" s="91"/>
      <c r="V42" s="90">
        <f>テーブル22[[#This Row],[U]]-テーブル22[[#This Row],[T]]</f>
        <v>-500</v>
      </c>
      <c r="W42" s="140" t="e">
        <f>テーブル22[[#This Row],[V]]/テーブル22[[#This Row],[U]]</f>
        <v>#DIV/0!</v>
      </c>
      <c r="X42" s="141">
        <f>テーブル22[[#This Row],[P]]</f>
        <v>0</v>
      </c>
      <c r="Y42" s="92">
        <f>テーブル22[[#This Row],[X]]*$Y$7</f>
        <v>0</v>
      </c>
      <c r="Z42" s="89">
        <v>0</v>
      </c>
      <c r="AA42" s="92">
        <f>テーブル22[[#This Row],[Z]]*$Y$7</f>
        <v>0</v>
      </c>
      <c r="AB42" s="92">
        <v>0</v>
      </c>
      <c r="AC42" s="92">
        <f>テーブル22[[#This Row],[Y]]*$AC$7</f>
        <v>0</v>
      </c>
      <c r="AD42" s="92">
        <v>0</v>
      </c>
      <c r="AE42" s="92">
        <v>0</v>
      </c>
      <c r="AF42" s="92">
        <f t="shared" si="1"/>
        <v>15</v>
      </c>
      <c r="AG42" s="92">
        <f>テーブル22[[#This Row],[AA]]+テーブル22[[#This Row],[AB]]+テーブル22[[#This Row],[AC]]+テーブル22[[#This Row],[AD]]+テーブル22[[#This Row],[AE]]+テーブル22[[#This Row],[AF]]</f>
        <v>15</v>
      </c>
      <c r="AH42" s="92">
        <f>テーブル22[[#This Row],[R]]</f>
        <v>0</v>
      </c>
      <c r="AI42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2" s="92">
        <f>テーブル22[[#This Row],[U]]-テーブル22[[#This Row],[AI]]</f>
        <v>-15</v>
      </c>
      <c r="AK42" s="139" t="e">
        <f>テーブル22[[#This Row],[AJ]]/テーブル22[[#This Row],[U]]</f>
        <v>#DIV/0!</v>
      </c>
      <c r="AL42" s="97">
        <f>テーブル22[[#This Row],[G]]*テーブル22[[#This Row],[AJ]]</f>
        <v>0</v>
      </c>
      <c r="AM42" s="97">
        <f>テーブル22[[#This Row],[G]]*テーブル22[[#This Row],[AI]]</f>
        <v>0</v>
      </c>
      <c r="AN42" s="97">
        <f>テーブル22[[#This Row],[G]]*テーブル22[[#This Row],[U]]</f>
        <v>0</v>
      </c>
      <c r="AO42" s="109"/>
      <c r="AP42" s="109"/>
      <c r="AQ42" s="109"/>
      <c r="AR42" s="109"/>
      <c r="AS42" s="110"/>
      <c r="AT42" s="97"/>
    </row>
    <row r="43" spans="1:46" s="95" customFormat="1" ht="28" customHeight="1">
      <c r="A43" s="93"/>
      <c r="B43" s="94"/>
      <c r="C43" s="94">
        <v>35</v>
      </c>
      <c r="D43" s="96"/>
      <c r="G43" s="96">
        <f>テーブル22[[#This Row],[E]]+テーブル22[[#This Row],[F]]</f>
        <v>0</v>
      </c>
      <c r="H43" s="94"/>
      <c r="I43" s="94"/>
      <c r="J43" s="102"/>
      <c r="K43" s="107"/>
      <c r="L43" s="103"/>
      <c r="M43" s="147" t="str">
        <f>HYPERLINK("http://amazon.jp/dp/" &amp; テーブル22[[#This Row],[L]])</f>
        <v>http://amazon.jp/dp/</v>
      </c>
      <c r="N43" s="151"/>
      <c r="O43" s="149"/>
      <c r="P43" s="89"/>
      <c r="Q43" s="90">
        <f>$Q$7*テーブル22[[#This Row],[P]]</f>
        <v>0</v>
      </c>
      <c r="R43" s="90"/>
      <c r="S43" s="90">
        <f t="shared" si="0"/>
        <v>500</v>
      </c>
      <c r="T43" s="142">
        <f>SUM(テーブル22[[#This Row],[Q]:[S]])</f>
        <v>500</v>
      </c>
      <c r="U43" s="91"/>
      <c r="V43" s="90">
        <f>テーブル22[[#This Row],[U]]-テーブル22[[#This Row],[T]]</f>
        <v>-500</v>
      </c>
      <c r="W43" s="140" t="e">
        <f>テーブル22[[#This Row],[V]]/テーブル22[[#This Row],[U]]</f>
        <v>#DIV/0!</v>
      </c>
      <c r="X43" s="141">
        <f>テーブル22[[#This Row],[P]]</f>
        <v>0</v>
      </c>
      <c r="Y43" s="92">
        <f>テーブル22[[#This Row],[X]]*$Y$7</f>
        <v>0</v>
      </c>
      <c r="Z43" s="89">
        <v>0</v>
      </c>
      <c r="AA43" s="92">
        <f>テーブル22[[#This Row],[Z]]*$Y$7</f>
        <v>0</v>
      </c>
      <c r="AB43" s="92">
        <v>0</v>
      </c>
      <c r="AC43" s="92">
        <f>テーブル22[[#This Row],[Y]]*$AC$7</f>
        <v>0</v>
      </c>
      <c r="AD43" s="92">
        <v>0</v>
      </c>
      <c r="AE43" s="92">
        <v>0</v>
      </c>
      <c r="AF43" s="92">
        <f t="shared" si="1"/>
        <v>15</v>
      </c>
      <c r="AG43" s="92">
        <f>テーブル22[[#This Row],[AA]]+テーブル22[[#This Row],[AB]]+テーブル22[[#This Row],[AC]]+テーブル22[[#This Row],[AD]]+テーブル22[[#This Row],[AE]]+テーブル22[[#This Row],[AF]]</f>
        <v>15</v>
      </c>
      <c r="AH43" s="92">
        <f>テーブル22[[#This Row],[R]]</f>
        <v>0</v>
      </c>
      <c r="AI43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3" s="92">
        <f>テーブル22[[#This Row],[U]]-テーブル22[[#This Row],[AI]]</f>
        <v>-15</v>
      </c>
      <c r="AK43" s="139" t="e">
        <f>テーブル22[[#This Row],[AJ]]/テーブル22[[#This Row],[U]]</f>
        <v>#DIV/0!</v>
      </c>
      <c r="AL43" s="97">
        <f>テーブル22[[#This Row],[G]]*テーブル22[[#This Row],[AJ]]</f>
        <v>0</v>
      </c>
      <c r="AM43" s="97">
        <f>テーブル22[[#This Row],[G]]*テーブル22[[#This Row],[AI]]</f>
        <v>0</v>
      </c>
      <c r="AN43" s="97">
        <f>テーブル22[[#This Row],[G]]*テーブル22[[#This Row],[U]]</f>
        <v>0</v>
      </c>
      <c r="AO43" s="109"/>
      <c r="AP43" s="109"/>
      <c r="AQ43" s="109"/>
      <c r="AR43" s="109"/>
      <c r="AS43" s="110"/>
      <c r="AT43" s="97"/>
    </row>
    <row r="44" spans="1:46" s="95" customFormat="1" ht="28" customHeight="1">
      <c r="A44" s="93"/>
      <c r="B44" s="94"/>
      <c r="C44" s="94">
        <v>36</v>
      </c>
      <c r="G44" s="96">
        <f>テーブル22[[#This Row],[E]]+テーブル22[[#This Row],[F]]</f>
        <v>0</v>
      </c>
      <c r="H44" s="94"/>
      <c r="I44" s="94"/>
      <c r="J44" s="102"/>
      <c r="K44" s="107"/>
      <c r="L44" s="105"/>
      <c r="M44" s="147" t="str">
        <f>HYPERLINK("http://amazon.jp/dp/" &amp; テーブル22[[#This Row],[L]])</f>
        <v>http://amazon.jp/dp/</v>
      </c>
      <c r="N44" s="151"/>
      <c r="O44" s="149"/>
      <c r="P44" s="89"/>
      <c r="Q44" s="90">
        <f>$Q$7*テーブル22[[#This Row],[P]]</f>
        <v>0</v>
      </c>
      <c r="R44" s="90"/>
      <c r="S44" s="90">
        <f t="shared" si="0"/>
        <v>500</v>
      </c>
      <c r="T44" s="142">
        <f>SUM(テーブル22[[#This Row],[Q]:[S]])</f>
        <v>500</v>
      </c>
      <c r="U44" s="91"/>
      <c r="V44" s="90">
        <f>テーブル22[[#This Row],[U]]-テーブル22[[#This Row],[T]]</f>
        <v>-500</v>
      </c>
      <c r="W44" s="140" t="e">
        <f>テーブル22[[#This Row],[V]]/テーブル22[[#This Row],[U]]</f>
        <v>#DIV/0!</v>
      </c>
      <c r="X44" s="141">
        <f>テーブル22[[#This Row],[P]]</f>
        <v>0</v>
      </c>
      <c r="Y44" s="92">
        <f>テーブル22[[#This Row],[X]]*$Y$7</f>
        <v>0</v>
      </c>
      <c r="Z44" s="89">
        <v>0</v>
      </c>
      <c r="AA44" s="92">
        <f>テーブル22[[#This Row],[Z]]*$Y$7</f>
        <v>0</v>
      </c>
      <c r="AB44" s="92">
        <v>0</v>
      </c>
      <c r="AC44" s="92">
        <f>テーブル22[[#This Row],[Y]]*$AC$7</f>
        <v>0</v>
      </c>
      <c r="AD44" s="92">
        <v>0</v>
      </c>
      <c r="AE44" s="92">
        <v>0</v>
      </c>
      <c r="AF44" s="92">
        <f t="shared" si="1"/>
        <v>15</v>
      </c>
      <c r="AG44" s="92">
        <f>テーブル22[[#This Row],[AA]]+テーブル22[[#This Row],[AB]]+テーブル22[[#This Row],[AC]]+テーブル22[[#This Row],[AD]]+テーブル22[[#This Row],[AE]]+テーブル22[[#This Row],[AF]]</f>
        <v>15</v>
      </c>
      <c r="AH44" s="92">
        <f>テーブル22[[#This Row],[R]]</f>
        <v>0</v>
      </c>
      <c r="AI44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4" s="92">
        <f>テーブル22[[#This Row],[U]]-テーブル22[[#This Row],[AI]]</f>
        <v>-15</v>
      </c>
      <c r="AK44" s="139" t="e">
        <f>テーブル22[[#This Row],[AJ]]/テーブル22[[#This Row],[U]]</f>
        <v>#DIV/0!</v>
      </c>
      <c r="AL44" s="97">
        <f>テーブル22[[#This Row],[G]]*テーブル22[[#This Row],[AJ]]</f>
        <v>0</v>
      </c>
      <c r="AM44" s="97">
        <f>テーブル22[[#This Row],[G]]*テーブル22[[#This Row],[AI]]</f>
        <v>0</v>
      </c>
      <c r="AN44" s="97">
        <f>テーブル22[[#This Row],[G]]*テーブル22[[#This Row],[U]]</f>
        <v>0</v>
      </c>
      <c r="AO44" s="109"/>
      <c r="AP44" s="109"/>
      <c r="AQ44" s="109"/>
      <c r="AR44" s="109"/>
      <c r="AS44" s="110"/>
      <c r="AT44" s="97"/>
    </row>
    <row r="45" spans="1:46" s="95" customFormat="1" ht="28" customHeight="1">
      <c r="A45" s="93"/>
      <c r="B45" s="94"/>
      <c r="C45" s="94">
        <v>37</v>
      </c>
      <c r="G45" s="96">
        <f>テーブル22[[#This Row],[E]]+テーブル22[[#This Row],[F]]</f>
        <v>0</v>
      </c>
      <c r="H45" s="94"/>
      <c r="I45" s="94"/>
      <c r="J45" s="102"/>
      <c r="K45" s="107"/>
      <c r="L45" s="103"/>
      <c r="M45" s="147" t="str">
        <f>HYPERLINK("http://amazon.jp/dp/" &amp; テーブル22[[#This Row],[L]])</f>
        <v>http://amazon.jp/dp/</v>
      </c>
      <c r="N45" s="151"/>
      <c r="O45" s="149"/>
      <c r="P45" s="89"/>
      <c r="Q45" s="90">
        <f>$Q$7*テーブル22[[#This Row],[P]]</f>
        <v>0</v>
      </c>
      <c r="R45" s="90"/>
      <c r="S45" s="90">
        <f t="shared" si="0"/>
        <v>500</v>
      </c>
      <c r="T45" s="142">
        <f>SUM(テーブル22[[#This Row],[Q]:[S]])</f>
        <v>500</v>
      </c>
      <c r="U45" s="91"/>
      <c r="V45" s="90">
        <f>テーブル22[[#This Row],[U]]-テーブル22[[#This Row],[T]]</f>
        <v>-500</v>
      </c>
      <c r="W45" s="140" t="e">
        <f>テーブル22[[#This Row],[V]]/テーブル22[[#This Row],[U]]</f>
        <v>#DIV/0!</v>
      </c>
      <c r="X45" s="141">
        <f>テーブル22[[#This Row],[P]]</f>
        <v>0</v>
      </c>
      <c r="Y45" s="92">
        <f>テーブル22[[#This Row],[X]]*$Y$7</f>
        <v>0</v>
      </c>
      <c r="Z45" s="89">
        <v>0</v>
      </c>
      <c r="AA45" s="92">
        <f>テーブル22[[#This Row],[Z]]*$Y$7</f>
        <v>0</v>
      </c>
      <c r="AB45" s="92">
        <v>0</v>
      </c>
      <c r="AC45" s="92">
        <f>テーブル22[[#This Row],[Y]]*$AC$7</f>
        <v>0</v>
      </c>
      <c r="AD45" s="92">
        <v>0</v>
      </c>
      <c r="AE45" s="92">
        <v>0</v>
      </c>
      <c r="AF45" s="92">
        <f t="shared" si="1"/>
        <v>15</v>
      </c>
      <c r="AG45" s="92">
        <f>テーブル22[[#This Row],[AA]]+テーブル22[[#This Row],[AB]]+テーブル22[[#This Row],[AC]]+テーブル22[[#This Row],[AD]]+テーブル22[[#This Row],[AE]]+テーブル22[[#This Row],[AF]]</f>
        <v>15</v>
      </c>
      <c r="AH45" s="92">
        <f>テーブル22[[#This Row],[R]]</f>
        <v>0</v>
      </c>
      <c r="AI45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5" s="92">
        <f>テーブル22[[#This Row],[U]]-テーブル22[[#This Row],[AI]]</f>
        <v>-15</v>
      </c>
      <c r="AK45" s="139" t="e">
        <f>テーブル22[[#This Row],[AJ]]/テーブル22[[#This Row],[U]]</f>
        <v>#DIV/0!</v>
      </c>
      <c r="AL45" s="97">
        <f>テーブル22[[#This Row],[G]]*テーブル22[[#This Row],[AJ]]</f>
        <v>0</v>
      </c>
      <c r="AM45" s="97">
        <f>テーブル22[[#This Row],[G]]*テーブル22[[#This Row],[AI]]</f>
        <v>0</v>
      </c>
      <c r="AN45" s="97">
        <f>テーブル22[[#This Row],[G]]*テーブル22[[#This Row],[U]]</f>
        <v>0</v>
      </c>
      <c r="AO45" s="109"/>
      <c r="AP45" s="109"/>
      <c r="AQ45" s="109"/>
      <c r="AR45" s="109"/>
      <c r="AS45" s="110"/>
      <c r="AT45" s="97"/>
    </row>
    <row r="46" spans="1:46" s="95" customFormat="1" ht="28" customHeight="1">
      <c r="A46" s="93"/>
      <c r="B46" s="94"/>
      <c r="C46" s="94">
        <v>38</v>
      </c>
      <c r="D46" s="96"/>
      <c r="G46" s="96">
        <f>テーブル22[[#This Row],[E]]+テーブル22[[#This Row],[F]]</f>
        <v>0</v>
      </c>
      <c r="H46" s="94"/>
      <c r="I46" s="94"/>
      <c r="J46" s="102"/>
      <c r="K46" s="107"/>
      <c r="L46" s="105"/>
      <c r="M46" s="147" t="str">
        <f>HYPERLINK("http://amazon.jp/dp/" &amp; テーブル22[[#This Row],[L]])</f>
        <v>http://amazon.jp/dp/</v>
      </c>
      <c r="N46" s="151"/>
      <c r="O46" s="149"/>
      <c r="P46" s="89"/>
      <c r="Q46" s="90">
        <f>$Q$7*テーブル22[[#This Row],[P]]</f>
        <v>0</v>
      </c>
      <c r="R46" s="90"/>
      <c r="S46" s="90">
        <f t="shared" si="0"/>
        <v>500</v>
      </c>
      <c r="T46" s="142">
        <f>SUM(テーブル22[[#This Row],[Q]:[S]])</f>
        <v>500</v>
      </c>
      <c r="U46" s="91"/>
      <c r="V46" s="90">
        <f>テーブル22[[#This Row],[U]]-テーブル22[[#This Row],[T]]</f>
        <v>-500</v>
      </c>
      <c r="W46" s="140" t="e">
        <f>テーブル22[[#This Row],[V]]/テーブル22[[#This Row],[U]]</f>
        <v>#DIV/0!</v>
      </c>
      <c r="X46" s="141">
        <f>テーブル22[[#This Row],[P]]</f>
        <v>0</v>
      </c>
      <c r="Y46" s="92">
        <f>テーブル22[[#This Row],[X]]*$Y$7</f>
        <v>0</v>
      </c>
      <c r="Z46" s="89">
        <v>0</v>
      </c>
      <c r="AA46" s="92">
        <f>テーブル22[[#This Row],[Z]]*$Y$7</f>
        <v>0</v>
      </c>
      <c r="AB46" s="92">
        <v>0</v>
      </c>
      <c r="AC46" s="92">
        <f>テーブル22[[#This Row],[Y]]*$AC$7</f>
        <v>0</v>
      </c>
      <c r="AD46" s="92">
        <v>0</v>
      </c>
      <c r="AE46" s="92">
        <v>0</v>
      </c>
      <c r="AF46" s="92">
        <f t="shared" si="1"/>
        <v>15</v>
      </c>
      <c r="AG46" s="92">
        <f>テーブル22[[#This Row],[AA]]+テーブル22[[#This Row],[AB]]+テーブル22[[#This Row],[AC]]+テーブル22[[#This Row],[AD]]+テーブル22[[#This Row],[AE]]+テーブル22[[#This Row],[AF]]</f>
        <v>15</v>
      </c>
      <c r="AH46" s="92">
        <f>テーブル22[[#This Row],[R]]</f>
        <v>0</v>
      </c>
      <c r="AI46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6" s="92">
        <f>テーブル22[[#This Row],[U]]-テーブル22[[#This Row],[AI]]</f>
        <v>-15</v>
      </c>
      <c r="AK46" s="139" t="e">
        <f>テーブル22[[#This Row],[AJ]]/テーブル22[[#This Row],[U]]</f>
        <v>#DIV/0!</v>
      </c>
      <c r="AL46" s="97">
        <f>テーブル22[[#This Row],[G]]*テーブル22[[#This Row],[AJ]]</f>
        <v>0</v>
      </c>
      <c r="AM46" s="97">
        <f>テーブル22[[#This Row],[G]]*テーブル22[[#This Row],[AI]]</f>
        <v>0</v>
      </c>
      <c r="AN46" s="97">
        <f>テーブル22[[#This Row],[G]]*テーブル22[[#This Row],[U]]</f>
        <v>0</v>
      </c>
      <c r="AO46" s="109"/>
      <c r="AP46" s="109"/>
      <c r="AQ46" s="109"/>
      <c r="AR46" s="109"/>
      <c r="AS46" s="110"/>
      <c r="AT46" s="97"/>
    </row>
    <row r="47" spans="1:46" s="95" customFormat="1" ht="28" customHeight="1">
      <c r="A47" s="93"/>
      <c r="B47" s="94"/>
      <c r="C47" s="94">
        <v>39</v>
      </c>
      <c r="D47" s="96"/>
      <c r="E47" s="96"/>
      <c r="F47" s="96"/>
      <c r="G47" s="96">
        <f>テーブル22[[#This Row],[E]]+テーブル22[[#This Row],[F]]</f>
        <v>0</v>
      </c>
      <c r="H47" s="94"/>
      <c r="I47" s="94"/>
      <c r="J47" s="102"/>
      <c r="K47" s="107"/>
      <c r="L47" s="94"/>
      <c r="M47" s="147" t="str">
        <f>HYPERLINK("http://amazon.jp/dp/" &amp; テーブル22[[#This Row],[L]])</f>
        <v>http://amazon.jp/dp/</v>
      </c>
      <c r="N47" s="153"/>
      <c r="O47" s="149"/>
      <c r="P47" s="89"/>
      <c r="Q47" s="90">
        <f>$Q$7*テーブル22[[#This Row],[P]]</f>
        <v>0</v>
      </c>
      <c r="R47" s="90"/>
      <c r="S47" s="90">
        <f t="shared" si="0"/>
        <v>500</v>
      </c>
      <c r="T47" s="142">
        <f>SUM(テーブル22[[#This Row],[Q]:[S]])</f>
        <v>500</v>
      </c>
      <c r="U47" s="99"/>
      <c r="V47" s="90">
        <f>テーブル22[[#This Row],[U]]-テーブル22[[#This Row],[T]]</f>
        <v>-500</v>
      </c>
      <c r="W47" s="140" t="e">
        <f>テーブル22[[#This Row],[V]]/テーブル22[[#This Row],[U]]</f>
        <v>#DIV/0!</v>
      </c>
      <c r="X47" s="141">
        <f>テーブル22[[#This Row],[P]]</f>
        <v>0</v>
      </c>
      <c r="Y47" s="92">
        <f>テーブル22[[#This Row],[X]]*$Y$7</f>
        <v>0</v>
      </c>
      <c r="Z47" s="89">
        <v>0</v>
      </c>
      <c r="AA47" s="92">
        <f>テーブル22[[#This Row],[Z]]*$Y$7</f>
        <v>0</v>
      </c>
      <c r="AB47" s="92">
        <v>0</v>
      </c>
      <c r="AC47" s="92">
        <f>テーブル22[[#This Row],[Y]]*$AC$7</f>
        <v>0</v>
      </c>
      <c r="AD47" s="92">
        <v>0</v>
      </c>
      <c r="AE47" s="92">
        <v>0</v>
      </c>
      <c r="AF47" s="92">
        <f t="shared" si="1"/>
        <v>15</v>
      </c>
      <c r="AG47" s="92">
        <f>テーブル22[[#This Row],[AA]]+テーブル22[[#This Row],[AB]]+テーブル22[[#This Row],[AC]]+テーブル22[[#This Row],[AD]]+テーブル22[[#This Row],[AE]]+テーブル22[[#This Row],[AF]]</f>
        <v>15</v>
      </c>
      <c r="AH47" s="92">
        <f>テーブル22[[#This Row],[R]]</f>
        <v>0</v>
      </c>
      <c r="AI47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7" s="92">
        <f>テーブル22[[#This Row],[U]]-テーブル22[[#This Row],[AI]]</f>
        <v>-15</v>
      </c>
      <c r="AK47" s="139" t="e">
        <f>テーブル22[[#This Row],[AJ]]/テーブル22[[#This Row],[U]]</f>
        <v>#DIV/0!</v>
      </c>
      <c r="AL47" s="97">
        <f>テーブル22[[#This Row],[G]]*テーブル22[[#This Row],[AJ]]</f>
        <v>0</v>
      </c>
      <c r="AM47" s="97">
        <f>テーブル22[[#This Row],[G]]*テーブル22[[#This Row],[AI]]</f>
        <v>0</v>
      </c>
      <c r="AN47" s="97">
        <f>テーブル22[[#This Row],[G]]*テーブル22[[#This Row],[U]]</f>
        <v>0</v>
      </c>
      <c r="AO47" s="109"/>
      <c r="AP47" s="109"/>
      <c r="AQ47" s="109"/>
      <c r="AR47" s="109"/>
      <c r="AS47" s="110"/>
      <c r="AT47" s="97"/>
    </row>
    <row r="48" spans="1:46" s="95" customFormat="1" ht="28" customHeight="1">
      <c r="A48" s="93"/>
      <c r="B48" s="94"/>
      <c r="C48" s="94">
        <v>40</v>
      </c>
      <c r="G48" s="96">
        <f>テーブル22[[#This Row],[E]]+テーブル22[[#This Row],[F]]</f>
        <v>0</v>
      </c>
      <c r="H48" s="94"/>
      <c r="I48" s="94"/>
      <c r="J48" s="102"/>
      <c r="K48" s="107"/>
      <c r="L48" s="103"/>
      <c r="M48" s="147" t="str">
        <f>HYPERLINK("http://amazon.jp/dp/" &amp; テーブル22[[#This Row],[L]])</f>
        <v>http://amazon.jp/dp/</v>
      </c>
      <c r="N48" s="151"/>
      <c r="O48" s="149"/>
      <c r="P48" s="89"/>
      <c r="Q48" s="90">
        <f>$Q$7*テーブル22[[#This Row],[P]]</f>
        <v>0</v>
      </c>
      <c r="R48" s="90"/>
      <c r="S48" s="90">
        <f t="shared" si="0"/>
        <v>500</v>
      </c>
      <c r="T48" s="142">
        <f>SUM(テーブル22[[#This Row],[Q]:[S]])</f>
        <v>500</v>
      </c>
      <c r="U48" s="91"/>
      <c r="V48" s="90">
        <f>テーブル22[[#This Row],[U]]-テーブル22[[#This Row],[T]]</f>
        <v>-500</v>
      </c>
      <c r="W48" s="140" t="e">
        <f>テーブル22[[#This Row],[V]]/テーブル22[[#This Row],[U]]</f>
        <v>#DIV/0!</v>
      </c>
      <c r="X48" s="141">
        <f>テーブル22[[#This Row],[P]]</f>
        <v>0</v>
      </c>
      <c r="Y48" s="92">
        <f>テーブル22[[#This Row],[X]]*$Y$7</f>
        <v>0</v>
      </c>
      <c r="Z48" s="89">
        <v>0</v>
      </c>
      <c r="AA48" s="92">
        <f>テーブル22[[#This Row],[Z]]*$Y$7</f>
        <v>0</v>
      </c>
      <c r="AB48" s="92">
        <v>0</v>
      </c>
      <c r="AC48" s="92">
        <f>テーブル22[[#This Row],[Y]]*$AC$7</f>
        <v>0</v>
      </c>
      <c r="AD48" s="92">
        <v>0</v>
      </c>
      <c r="AE48" s="92">
        <v>0</v>
      </c>
      <c r="AF48" s="92">
        <f t="shared" si="1"/>
        <v>15</v>
      </c>
      <c r="AG48" s="92">
        <f>テーブル22[[#This Row],[AA]]+テーブル22[[#This Row],[AB]]+テーブル22[[#This Row],[AC]]+テーブル22[[#This Row],[AD]]+テーブル22[[#This Row],[AE]]+テーブル22[[#This Row],[AF]]</f>
        <v>15</v>
      </c>
      <c r="AH48" s="92">
        <f>テーブル22[[#This Row],[R]]</f>
        <v>0</v>
      </c>
      <c r="AI48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8" s="92">
        <f>テーブル22[[#This Row],[U]]-テーブル22[[#This Row],[AI]]</f>
        <v>-15</v>
      </c>
      <c r="AK48" s="139" t="e">
        <f>テーブル22[[#This Row],[AJ]]/テーブル22[[#This Row],[U]]</f>
        <v>#DIV/0!</v>
      </c>
      <c r="AL48" s="97">
        <f>テーブル22[[#This Row],[G]]*テーブル22[[#This Row],[AJ]]</f>
        <v>0</v>
      </c>
      <c r="AM48" s="97">
        <f>テーブル22[[#This Row],[G]]*テーブル22[[#This Row],[AI]]</f>
        <v>0</v>
      </c>
      <c r="AN48" s="97">
        <f>テーブル22[[#This Row],[G]]*テーブル22[[#This Row],[U]]</f>
        <v>0</v>
      </c>
      <c r="AO48" s="109"/>
      <c r="AP48" s="109"/>
      <c r="AQ48" s="109"/>
      <c r="AR48" s="109"/>
      <c r="AS48" s="110"/>
      <c r="AT48" s="97"/>
    </row>
    <row r="49" spans="1:46" s="95" customFormat="1" ht="28" customHeight="1">
      <c r="A49" s="93"/>
      <c r="B49" s="94"/>
      <c r="C49" s="94">
        <v>41</v>
      </c>
      <c r="E49" s="96"/>
      <c r="F49" s="96"/>
      <c r="G49" s="96">
        <f>テーブル22[[#This Row],[E]]+テーブル22[[#This Row],[F]]</f>
        <v>0</v>
      </c>
      <c r="H49" s="94"/>
      <c r="I49" s="94"/>
      <c r="J49" s="102"/>
      <c r="K49" s="107"/>
      <c r="L49" s="106"/>
      <c r="M49" s="147" t="str">
        <f>HYPERLINK("http://amazon.jp/dp/" &amp; テーブル22[[#This Row],[L]])</f>
        <v>http://amazon.jp/dp/</v>
      </c>
      <c r="N49" s="151"/>
      <c r="O49" s="149"/>
      <c r="P49" s="89"/>
      <c r="Q49" s="90">
        <f>$Q$7*テーブル22[[#This Row],[P]]</f>
        <v>0</v>
      </c>
      <c r="R49" s="90"/>
      <c r="S49" s="90">
        <f t="shared" si="0"/>
        <v>500</v>
      </c>
      <c r="T49" s="142">
        <f>SUM(テーブル22[[#This Row],[Q]:[S]])</f>
        <v>500</v>
      </c>
      <c r="U49" s="99"/>
      <c r="V49" s="90">
        <f>テーブル22[[#This Row],[U]]-テーブル22[[#This Row],[T]]</f>
        <v>-500</v>
      </c>
      <c r="W49" s="140" t="e">
        <f>テーブル22[[#This Row],[V]]/テーブル22[[#This Row],[U]]</f>
        <v>#DIV/0!</v>
      </c>
      <c r="X49" s="141">
        <f>テーブル22[[#This Row],[P]]</f>
        <v>0</v>
      </c>
      <c r="Y49" s="92">
        <f>テーブル22[[#This Row],[X]]*$Y$7</f>
        <v>0</v>
      </c>
      <c r="Z49" s="89">
        <v>0</v>
      </c>
      <c r="AA49" s="92">
        <f>テーブル22[[#This Row],[Z]]*$Y$7</f>
        <v>0</v>
      </c>
      <c r="AB49" s="92">
        <v>0</v>
      </c>
      <c r="AC49" s="92">
        <f>テーブル22[[#This Row],[Y]]*$AC$7</f>
        <v>0</v>
      </c>
      <c r="AD49" s="92">
        <v>0</v>
      </c>
      <c r="AE49" s="92">
        <v>0</v>
      </c>
      <c r="AF49" s="92">
        <f t="shared" si="1"/>
        <v>15</v>
      </c>
      <c r="AG49" s="92">
        <f>テーブル22[[#This Row],[AA]]+テーブル22[[#This Row],[AB]]+テーブル22[[#This Row],[AC]]+テーブル22[[#This Row],[AD]]+テーブル22[[#This Row],[AE]]+テーブル22[[#This Row],[AF]]</f>
        <v>15</v>
      </c>
      <c r="AH49" s="92">
        <f>テーブル22[[#This Row],[R]]</f>
        <v>0</v>
      </c>
      <c r="AI49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49" s="92">
        <f>テーブル22[[#This Row],[U]]-テーブル22[[#This Row],[AI]]</f>
        <v>-15</v>
      </c>
      <c r="AK49" s="139" t="e">
        <f>テーブル22[[#This Row],[AJ]]/テーブル22[[#This Row],[U]]</f>
        <v>#DIV/0!</v>
      </c>
      <c r="AL49" s="97">
        <f>テーブル22[[#This Row],[G]]*テーブル22[[#This Row],[AJ]]</f>
        <v>0</v>
      </c>
      <c r="AM49" s="97">
        <f>テーブル22[[#This Row],[G]]*テーブル22[[#This Row],[AI]]</f>
        <v>0</v>
      </c>
      <c r="AN49" s="97">
        <f>テーブル22[[#This Row],[G]]*テーブル22[[#This Row],[U]]</f>
        <v>0</v>
      </c>
      <c r="AO49" s="109"/>
      <c r="AP49" s="109"/>
      <c r="AQ49" s="109"/>
      <c r="AR49" s="109"/>
      <c r="AS49" s="110"/>
      <c r="AT49" s="97"/>
    </row>
    <row r="50" spans="1:46" s="95" customFormat="1" ht="28" customHeight="1">
      <c r="A50" s="93"/>
      <c r="B50" s="94"/>
      <c r="C50" s="94">
        <v>42</v>
      </c>
      <c r="E50" s="96"/>
      <c r="F50" s="96"/>
      <c r="G50" s="96">
        <f>テーブル22[[#This Row],[E]]+テーブル22[[#This Row],[F]]</f>
        <v>0</v>
      </c>
      <c r="H50" s="94"/>
      <c r="I50" s="94"/>
      <c r="J50" s="102"/>
      <c r="K50" s="107"/>
      <c r="L50" s="94"/>
      <c r="M50" s="147" t="str">
        <f>HYPERLINK("http://amazon.jp/dp/" &amp; テーブル22[[#This Row],[L]])</f>
        <v>http://amazon.jp/dp/</v>
      </c>
      <c r="N50" s="151"/>
      <c r="O50" s="149"/>
      <c r="P50" s="89"/>
      <c r="Q50" s="90">
        <f>$Q$7*テーブル22[[#This Row],[P]]</f>
        <v>0</v>
      </c>
      <c r="R50" s="90"/>
      <c r="S50" s="90">
        <f t="shared" si="0"/>
        <v>500</v>
      </c>
      <c r="T50" s="142">
        <f>SUM(テーブル22[[#This Row],[Q]:[S]])</f>
        <v>500</v>
      </c>
      <c r="U50" s="99"/>
      <c r="V50" s="90">
        <f>テーブル22[[#This Row],[U]]-テーブル22[[#This Row],[T]]</f>
        <v>-500</v>
      </c>
      <c r="W50" s="140" t="e">
        <f>テーブル22[[#This Row],[V]]/テーブル22[[#This Row],[U]]</f>
        <v>#DIV/0!</v>
      </c>
      <c r="X50" s="141">
        <f>テーブル22[[#This Row],[P]]</f>
        <v>0</v>
      </c>
      <c r="Y50" s="92">
        <f>テーブル22[[#This Row],[X]]*$Y$7</f>
        <v>0</v>
      </c>
      <c r="Z50" s="89">
        <v>0</v>
      </c>
      <c r="AA50" s="92">
        <f>テーブル22[[#This Row],[Z]]*$Y$7</f>
        <v>0</v>
      </c>
      <c r="AB50" s="92">
        <v>0</v>
      </c>
      <c r="AC50" s="92">
        <f>テーブル22[[#This Row],[Y]]*$AC$7</f>
        <v>0</v>
      </c>
      <c r="AD50" s="92">
        <v>0</v>
      </c>
      <c r="AE50" s="92">
        <v>0</v>
      </c>
      <c r="AF50" s="92">
        <f t="shared" si="1"/>
        <v>15</v>
      </c>
      <c r="AG50" s="92">
        <f>テーブル22[[#This Row],[AA]]+テーブル22[[#This Row],[AB]]+テーブル22[[#This Row],[AC]]+テーブル22[[#This Row],[AD]]+テーブル22[[#This Row],[AE]]+テーブル22[[#This Row],[AF]]</f>
        <v>15</v>
      </c>
      <c r="AH50" s="92">
        <f>テーブル22[[#This Row],[R]]</f>
        <v>0</v>
      </c>
      <c r="AI50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0" s="92">
        <f>テーブル22[[#This Row],[U]]-テーブル22[[#This Row],[AI]]</f>
        <v>-15</v>
      </c>
      <c r="AK50" s="139" t="e">
        <f>テーブル22[[#This Row],[AJ]]/テーブル22[[#This Row],[U]]</f>
        <v>#DIV/0!</v>
      </c>
      <c r="AL50" s="97">
        <f>テーブル22[[#This Row],[G]]*テーブル22[[#This Row],[AJ]]</f>
        <v>0</v>
      </c>
      <c r="AM50" s="97">
        <f>テーブル22[[#This Row],[G]]*テーブル22[[#This Row],[AI]]</f>
        <v>0</v>
      </c>
      <c r="AN50" s="97">
        <f>テーブル22[[#This Row],[G]]*テーブル22[[#This Row],[U]]</f>
        <v>0</v>
      </c>
      <c r="AO50" s="109"/>
      <c r="AP50" s="109"/>
      <c r="AQ50" s="109"/>
      <c r="AR50" s="109"/>
      <c r="AS50" s="110"/>
      <c r="AT50" s="97"/>
    </row>
    <row r="51" spans="1:46" s="95" customFormat="1" ht="28" customHeight="1">
      <c r="A51" s="93"/>
      <c r="B51" s="94"/>
      <c r="C51" s="94">
        <v>43</v>
      </c>
      <c r="E51" s="96"/>
      <c r="F51" s="96"/>
      <c r="G51" s="96">
        <f>テーブル22[[#This Row],[E]]+テーブル22[[#This Row],[F]]</f>
        <v>0</v>
      </c>
      <c r="H51" s="94"/>
      <c r="I51" s="94"/>
      <c r="J51" s="102"/>
      <c r="K51" s="107"/>
      <c r="L51" s="94"/>
      <c r="M51" s="147" t="str">
        <f>HYPERLINK("http://amazon.jp/dp/" &amp; テーブル22[[#This Row],[L]])</f>
        <v>http://amazon.jp/dp/</v>
      </c>
      <c r="N51" s="151"/>
      <c r="O51" s="149"/>
      <c r="P51" s="89"/>
      <c r="Q51" s="90">
        <f>$Q$7*テーブル22[[#This Row],[P]]</f>
        <v>0</v>
      </c>
      <c r="R51" s="90"/>
      <c r="S51" s="90">
        <f t="shared" si="0"/>
        <v>500</v>
      </c>
      <c r="T51" s="142">
        <f>SUM(テーブル22[[#This Row],[Q]:[S]])</f>
        <v>500</v>
      </c>
      <c r="U51" s="99"/>
      <c r="V51" s="90">
        <f>テーブル22[[#This Row],[U]]-テーブル22[[#This Row],[T]]</f>
        <v>-500</v>
      </c>
      <c r="W51" s="140" t="e">
        <f>テーブル22[[#This Row],[V]]/テーブル22[[#This Row],[U]]</f>
        <v>#DIV/0!</v>
      </c>
      <c r="X51" s="141">
        <f>テーブル22[[#This Row],[P]]</f>
        <v>0</v>
      </c>
      <c r="Y51" s="92">
        <f>テーブル22[[#This Row],[X]]*$Y$7</f>
        <v>0</v>
      </c>
      <c r="Z51" s="89">
        <v>0</v>
      </c>
      <c r="AA51" s="92">
        <f>テーブル22[[#This Row],[Z]]*$Y$7</f>
        <v>0</v>
      </c>
      <c r="AB51" s="92">
        <v>0</v>
      </c>
      <c r="AC51" s="92">
        <f>テーブル22[[#This Row],[Y]]*$AC$7</f>
        <v>0</v>
      </c>
      <c r="AD51" s="92">
        <v>0</v>
      </c>
      <c r="AE51" s="92">
        <v>0</v>
      </c>
      <c r="AF51" s="92">
        <f t="shared" si="1"/>
        <v>15</v>
      </c>
      <c r="AG51" s="92">
        <f>テーブル22[[#This Row],[AA]]+テーブル22[[#This Row],[AB]]+テーブル22[[#This Row],[AC]]+テーブル22[[#This Row],[AD]]+テーブル22[[#This Row],[AE]]+テーブル22[[#This Row],[AF]]</f>
        <v>15</v>
      </c>
      <c r="AH51" s="92">
        <f>テーブル22[[#This Row],[R]]</f>
        <v>0</v>
      </c>
      <c r="AI51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1" s="92">
        <f>テーブル22[[#This Row],[U]]-テーブル22[[#This Row],[AI]]</f>
        <v>-15</v>
      </c>
      <c r="AK51" s="139" t="e">
        <f>テーブル22[[#This Row],[AJ]]/テーブル22[[#This Row],[U]]</f>
        <v>#DIV/0!</v>
      </c>
      <c r="AL51" s="97">
        <f>テーブル22[[#This Row],[G]]*テーブル22[[#This Row],[AJ]]</f>
        <v>0</v>
      </c>
      <c r="AM51" s="97">
        <f>テーブル22[[#This Row],[G]]*テーブル22[[#This Row],[AI]]</f>
        <v>0</v>
      </c>
      <c r="AN51" s="97">
        <f>テーブル22[[#This Row],[G]]*テーブル22[[#This Row],[U]]</f>
        <v>0</v>
      </c>
      <c r="AO51" s="109"/>
      <c r="AP51" s="109"/>
      <c r="AQ51" s="109"/>
      <c r="AR51" s="109"/>
      <c r="AS51" s="110"/>
      <c r="AT51" s="97"/>
    </row>
    <row r="52" spans="1:46" s="95" customFormat="1" ht="28" customHeight="1">
      <c r="A52" s="93"/>
      <c r="B52" s="94"/>
      <c r="C52" s="94">
        <v>44</v>
      </c>
      <c r="E52" s="96"/>
      <c r="F52" s="96"/>
      <c r="G52" s="96">
        <f>テーブル22[[#This Row],[E]]+テーブル22[[#This Row],[F]]</f>
        <v>0</v>
      </c>
      <c r="H52" s="94"/>
      <c r="I52" s="94"/>
      <c r="J52" s="102"/>
      <c r="K52" s="107"/>
      <c r="L52" s="94"/>
      <c r="M52" s="147" t="str">
        <f>HYPERLINK("http://amazon.jp/dp/" &amp; テーブル22[[#This Row],[L]])</f>
        <v>http://amazon.jp/dp/</v>
      </c>
      <c r="N52" s="151"/>
      <c r="O52" s="149"/>
      <c r="P52" s="89"/>
      <c r="Q52" s="90">
        <f>$Q$7*テーブル22[[#This Row],[P]]</f>
        <v>0</v>
      </c>
      <c r="R52" s="90"/>
      <c r="S52" s="90">
        <f t="shared" si="0"/>
        <v>500</v>
      </c>
      <c r="T52" s="142">
        <f>SUM(テーブル22[[#This Row],[Q]:[S]])</f>
        <v>500</v>
      </c>
      <c r="U52" s="99"/>
      <c r="V52" s="90">
        <f>テーブル22[[#This Row],[U]]-テーブル22[[#This Row],[T]]</f>
        <v>-500</v>
      </c>
      <c r="W52" s="140" t="e">
        <f>テーブル22[[#This Row],[V]]/テーブル22[[#This Row],[U]]</f>
        <v>#DIV/0!</v>
      </c>
      <c r="X52" s="141">
        <f>テーブル22[[#This Row],[P]]</f>
        <v>0</v>
      </c>
      <c r="Y52" s="92">
        <f>テーブル22[[#This Row],[X]]*$Y$7</f>
        <v>0</v>
      </c>
      <c r="Z52" s="89">
        <v>0</v>
      </c>
      <c r="AA52" s="92">
        <f>テーブル22[[#This Row],[Z]]*$Y$7</f>
        <v>0</v>
      </c>
      <c r="AB52" s="92">
        <v>0</v>
      </c>
      <c r="AC52" s="92">
        <f>テーブル22[[#This Row],[Y]]*$AC$7</f>
        <v>0</v>
      </c>
      <c r="AD52" s="92">
        <v>0</v>
      </c>
      <c r="AE52" s="92">
        <v>0</v>
      </c>
      <c r="AF52" s="92">
        <f t="shared" si="1"/>
        <v>15</v>
      </c>
      <c r="AG52" s="92">
        <f>テーブル22[[#This Row],[AA]]+テーブル22[[#This Row],[AB]]+テーブル22[[#This Row],[AC]]+テーブル22[[#This Row],[AD]]+テーブル22[[#This Row],[AE]]+テーブル22[[#This Row],[AF]]</f>
        <v>15</v>
      </c>
      <c r="AH52" s="92">
        <f>テーブル22[[#This Row],[R]]</f>
        <v>0</v>
      </c>
      <c r="AI52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2" s="92">
        <f>テーブル22[[#This Row],[U]]-テーブル22[[#This Row],[AI]]</f>
        <v>-15</v>
      </c>
      <c r="AK52" s="139" t="e">
        <f>テーブル22[[#This Row],[AJ]]/テーブル22[[#This Row],[U]]</f>
        <v>#DIV/0!</v>
      </c>
      <c r="AL52" s="97">
        <f>テーブル22[[#This Row],[G]]*テーブル22[[#This Row],[AJ]]</f>
        <v>0</v>
      </c>
      <c r="AM52" s="97">
        <f>テーブル22[[#This Row],[G]]*テーブル22[[#This Row],[AI]]</f>
        <v>0</v>
      </c>
      <c r="AN52" s="97">
        <f>テーブル22[[#This Row],[G]]*テーブル22[[#This Row],[U]]</f>
        <v>0</v>
      </c>
      <c r="AO52" s="109"/>
      <c r="AP52" s="109"/>
      <c r="AQ52" s="109"/>
      <c r="AR52" s="109"/>
      <c r="AS52" s="110"/>
      <c r="AT52" s="97"/>
    </row>
    <row r="53" spans="1:46" s="95" customFormat="1" ht="28" customHeight="1">
      <c r="A53" s="93"/>
      <c r="B53" s="94"/>
      <c r="C53" s="94">
        <v>45</v>
      </c>
      <c r="G53" s="96">
        <f>テーブル22[[#This Row],[E]]+テーブル22[[#This Row],[F]]</f>
        <v>0</v>
      </c>
      <c r="H53" s="94"/>
      <c r="I53" s="94"/>
      <c r="J53" s="102"/>
      <c r="K53" s="107"/>
      <c r="L53" s="103"/>
      <c r="M53" s="147" t="str">
        <f>HYPERLINK("http://amazon.jp/dp/" &amp; テーブル22[[#This Row],[L]])</f>
        <v>http://amazon.jp/dp/</v>
      </c>
      <c r="N53" s="151"/>
      <c r="O53" s="149"/>
      <c r="P53" s="89"/>
      <c r="Q53" s="90">
        <f>$Q$7*テーブル22[[#This Row],[P]]</f>
        <v>0</v>
      </c>
      <c r="R53" s="90"/>
      <c r="S53" s="90">
        <f t="shared" si="0"/>
        <v>500</v>
      </c>
      <c r="T53" s="142">
        <f>SUM(テーブル22[[#This Row],[Q]:[S]])</f>
        <v>500</v>
      </c>
      <c r="U53" s="91"/>
      <c r="V53" s="90">
        <f>テーブル22[[#This Row],[U]]-テーブル22[[#This Row],[T]]</f>
        <v>-500</v>
      </c>
      <c r="W53" s="140" t="e">
        <f>テーブル22[[#This Row],[V]]/テーブル22[[#This Row],[U]]</f>
        <v>#DIV/0!</v>
      </c>
      <c r="X53" s="141">
        <f>テーブル22[[#This Row],[P]]</f>
        <v>0</v>
      </c>
      <c r="Y53" s="92">
        <f>テーブル22[[#This Row],[X]]*$Y$7</f>
        <v>0</v>
      </c>
      <c r="Z53" s="89">
        <v>0</v>
      </c>
      <c r="AA53" s="92">
        <f>テーブル22[[#This Row],[Z]]*$Y$7</f>
        <v>0</v>
      </c>
      <c r="AB53" s="92">
        <v>0</v>
      </c>
      <c r="AC53" s="92">
        <f>テーブル22[[#This Row],[Y]]*$AC$7</f>
        <v>0</v>
      </c>
      <c r="AD53" s="92">
        <v>0</v>
      </c>
      <c r="AE53" s="92">
        <v>0</v>
      </c>
      <c r="AF53" s="92">
        <f t="shared" si="1"/>
        <v>15</v>
      </c>
      <c r="AG53" s="92">
        <f>テーブル22[[#This Row],[AA]]+テーブル22[[#This Row],[AB]]+テーブル22[[#This Row],[AC]]+テーブル22[[#This Row],[AD]]+テーブル22[[#This Row],[AE]]+テーブル22[[#This Row],[AF]]</f>
        <v>15</v>
      </c>
      <c r="AH53" s="92">
        <f>テーブル22[[#This Row],[R]]</f>
        <v>0</v>
      </c>
      <c r="AI53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3" s="92">
        <f>テーブル22[[#This Row],[U]]-テーブル22[[#This Row],[AI]]</f>
        <v>-15</v>
      </c>
      <c r="AK53" s="139" t="e">
        <f>テーブル22[[#This Row],[AJ]]/テーブル22[[#This Row],[U]]</f>
        <v>#DIV/0!</v>
      </c>
      <c r="AL53" s="97">
        <f>テーブル22[[#This Row],[G]]*テーブル22[[#This Row],[AJ]]</f>
        <v>0</v>
      </c>
      <c r="AM53" s="97">
        <f>テーブル22[[#This Row],[G]]*テーブル22[[#This Row],[AI]]</f>
        <v>0</v>
      </c>
      <c r="AN53" s="97">
        <f>テーブル22[[#This Row],[G]]*テーブル22[[#This Row],[U]]</f>
        <v>0</v>
      </c>
      <c r="AO53" s="109"/>
      <c r="AP53" s="109"/>
      <c r="AQ53" s="109"/>
      <c r="AR53" s="109"/>
      <c r="AS53" s="110"/>
      <c r="AT53" s="97"/>
    </row>
    <row r="54" spans="1:46" s="95" customFormat="1" ht="28" customHeight="1">
      <c r="A54" s="93"/>
      <c r="B54" s="94"/>
      <c r="C54" s="94">
        <v>46</v>
      </c>
      <c r="E54" s="96"/>
      <c r="F54" s="96"/>
      <c r="G54" s="96">
        <f>テーブル22[[#This Row],[E]]+テーブル22[[#This Row],[F]]</f>
        <v>0</v>
      </c>
      <c r="H54" s="94"/>
      <c r="I54" s="94"/>
      <c r="J54" s="102"/>
      <c r="K54" s="107"/>
      <c r="L54" s="106"/>
      <c r="M54" s="147" t="str">
        <f>HYPERLINK("http://amazon.jp/dp/" &amp; テーブル22[[#This Row],[L]])</f>
        <v>http://amazon.jp/dp/</v>
      </c>
      <c r="N54" s="151"/>
      <c r="O54" s="149"/>
      <c r="P54" s="89"/>
      <c r="Q54" s="90">
        <f>$Q$7*テーブル22[[#This Row],[P]]</f>
        <v>0</v>
      </c>
      <c r="R54" s="90"/>
      <c r="S54" s="90">
        <f t="shared" si="0"/>
        <v>500</v>
      </c>
      <c r="T54" s="142">
        <f>SUM(テーブル22[[#This Row],[Q]:[S]])</f>
        <v>500</v>
      </c>
      <c r="U54" s="99"/>
      <c r="V54" s="90">
        <f>テーブル22[[#This Row],[U]]-テーブル22[[#This Row],[T]]</f>
        <v>-500</v>
      </c>
      <c r="W54" s="140" t="e">
        <f>テーブル22[[#This Row],[V]]/テーブル22[[#This Row],[U]]</f>
        <v>#DIV/0!</v>
      </c>
      <c r="X54" s="141">
        <f>テーブル22[[#This Row],[P]]</f>
        <v>0</v>
      </c>
      <c r="Y54" s="92">
        <f>テーブル22[[#This Row],[X]]*$Y$7</f>
        <v>0</v>
      </c>
      <c r="Z54" s="89">
        <v>0</v>
      </c>
      <c r="AA54" s="92">
        <f>テーブル22[[#This Row],[Z]]*$Y$7</f>
        <v>0</v>
      </c>
      <c r="AB54" s="92">
        <v>0</v>
      </c>
      <c r="AC54" s="92">
        <f>テーブル22[[#This Row],[Y]]*$AC$7</f>
        <v>0</v>
      </c>
      <c r="AD54" s="92">
        <v>0</v>
      </c>
      <c r="AE54" s="92">
        <v>0</v>
      </c>
      <c r="AF54" s="92">
        <f t="shared" si="1"/>
        <v>15</v>
      </c>
      <c r="AG54" s="92">
        <f>テーブル22[[#This Row],[AA]]+テーブル22[[#This Row],[AB]]+テーブル22[[#This Row],[AC]]+テーブル22[[#This Row],[AD]]+テーブル22[[#This Row],[AE]]+テーブル22[[#This Row],[AF]]</f>
        <v>15</v>
      </c>
      <c r="AH54" s="92">
        <f>テーブル22[[#This Row],[R]]</f>
        <v>0</v>
      </c>
      <c r="AI54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4" s="92">
        <f>テーブル22[[#This Row],[U]]-テーブル22[[#This Row],[AI]]</f>
        <v>-15</v>
      </c>
      <c r="AK54" s="139" t="e">
        <f>テーブル22[[#This Row],[AJ]]/テーブル22[[#This Row],[U]]</f>
        <v>#DIV/0!</v>
      </c>
      <c r="AL54" s="97">
        <f>テーブル22[[#This Row],[G]]*テーブル22[[#This Row],[AJ]]</f>
        <v>0</v>
      </c>
      <c r="AM54" s="97">
        <f>テーブル22[[#This Row],[G]]*テーブル22[[#This Row],[AI]]</f>
        <v>0</v>
      </c>
      <c r="AN54" s="97">
        <f>テーブル22[[#This Row],[G]]*テーブル22[[#This Row],[U]]</f>
        <v>0</v>
      </c>
      <c r="AO54" s="109"/>
      <c r="AP54" s="109"/>
      <c r="AQ54" s="109"/>
      <c r="AR54" s="109"/>
      <c r="AS54" s="110"/>
      <c r="AT54" s="97"/>
    </row>
    <row r="55" spans="1:46" s="95" customFormat="1" ht="28" customHeight="1">
      <c r="A55" s="93"/>
      <c r="B55" s="94"/>
      <c r="C55" s="94">
        <v>47</v>
      </c>
      <c r="E55" s="96"/>
      <c r="F55" s="96"/>
      <c r="G55" s="96">
        <f>テーブル22[[#This Row],[E]]+テーブル22[[#This Row],[F]]</f>
        <v>0</v>
      </c>
      <c r="H55" s="94"/>
      <c r="I55" s="94"/>
      <c r="J55" s="102"/>
      <c r="K55" s="107"/>
      <c r="L55" s="94"/>
      <c r="M55" s="147" t="str">
        <f>HYPERLINK("http://amazon.jp/dp/" &amp; テーブル22[[#This Row],[L]])</f>
        <v>http://amazon.jp/dp/</v>
      </c>
      <c r="N55" s="151"/>
      <c r="O55" s="149"/>
      <c r="P55" s="89"/>
      <c r="Q55" s="90">
        <f>$Q$7*テーブル22[[#This Row],[P]]</f>
        <v>0</v>
      </c>
      <c r="R55" s="90"/>
      <c r="S55" s="90">
        <f t="shared" si="0"/>
        <v>500</v>
      </c>
      <c r="T55" s="142">
        <f>SUM(テーブル22[[#This Row],[Q]:[S]])</f>
        <v>500</v>
      </c>
      <c r="U55" s="99"/>
      <c r="V55" s="90">
        <f>テーブル22[[#This Row],[U]]-テーブル22[[#This Row],[T]]</f>
        <v>-500</v>
      </c>
      <c r="W55" s="140" t="e">
        <f>テーブル22[[#This Row],[V]]/テーブル22[[#This Row],[U]]</f>
        <v>#DIV/0!</v>
      </c>
      <c r="X55" s="141">
        <f>テーブル22[[#This Row],[P]]</f>
        <v>0</v>
      </c>
      <c r="Y55" s="92">
        <f>テーブル22[[#This Row],[X]]*$Y$7</f>
        <v>0</v>
      </c>
      <c r="Z55" s="89">
        <v>0</v>
      </c>
      <c r="AA55" s="92">
        <f>テーブル22[[#This Row],[Z]]*$Y$7</f>
        <v>0</v>
      </c>
      <c r="AB55" s="92">
        <v>0</v>
      </c>
      <c r="AC55" s="92">
        <f>テーブル22[[#This Row],[Y]]*$AC$7</f>
        <v>0</v>
      </c>
      <c r="AD55" s="92">
        <v>0</v>
      </c>
      <c r="AE55" s="92">
        <v>0</v>
      </c>
      <c r="AF55" s="92">
        <f t="shared" si="1"/>
        <v>15</v>
      </c>
      <c r="AG55" s="92">
        <f>テーブル22[[#This Row],[AA]]+テーブル22[[#This Row],[AB]]+テーブル22[[#This Row],[AC]]+テーブル22[[#This Row],[AD]]+テーブル22[[#This Row],[AE]]+テーブル22[[#This Row],[AF]]</f>
        <v>15</v>
      </c>
      <c r="AH55" s="92">
        <f>テーブル22[[#This Row],[R]]</f>
        <v>0</v>
      </c>
      <c r="AI55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5" s="92">
        <f>テーブル22[[#This Row],[U]]-テーブル22[[#This Row],[AI]]</f>
        <v>-15</v>
      </c>
      <c r="AK55" s="139" t="e">
        <f>テーブル22[[#This Row],[AJ]]/テーブル22[[#This Row],[U]]</f>
        <v>#DIV/0!</v>
      </c>
      <c r="AL55" s="97">
        <f>テーブル22[[#This Row],[G]]*テーブル22[[#This Row],[AJ]]</f>
        <v>0</v>
      </c>
      <c r="AM55" s="97">
        <f>テーブル22[[#This Row],[G]]*テーブル22[[#This Row],[AI]]</f>
        <v>0</v>
      </c>
      <c r="AN55" s="97">
        <f>テーブル22[[#This Row],[G]]*テーブル22[[#This Row],[U]]</f>
        <v>0</v>
      </c>
      <c r="AO55" s="109"/>
      <c r="AP55" s="109"/>
      <c r="AQ55" s="109"/>
      <c r="AR55" s="109"/>
      <c r="AS55" s="110"/>
      <c r="AT55" s="97"/>
    </row>
    <row r="56" spans="1:46" s="95" customFormat="1" ht="28" customHeight="1">
      <c r="A56" s="93"/>
      <c r="B56" s="94"/>
      <c r="C56" s="94">
        <v>48</v>
      </c>
      <c r="E56" s="96"/>
      <c r="F56" s="96"/>
      <c r="G56" s="96">
        <f>テーブル22[[#This Row],[E]]+テーブル22[[#This Row],[F]]</f>
        <v>0</v>
      </c>
      <c r="H56" s="94"/>
      <c r="I56" s="94"/>
      <c r="J56" s="102"/>
      <c r="K56" s="107"/>
      <c r="L56" s="94"/>
      <c r="M56" s="147" t="str">
        <f>HYPERLINK("http://amazon.jp/dp/" &amp; テーブル22[[#This Row],[L]])</f>
        <v>http://amazon.jp/dp/</v>
      </c>
      <c r="N56" s="151"/>
      <c r="O56" s="149"/>
      <c r="P56" s="89"/>
      <c r="Q56" s="90">
        <f>$Q$7*テーブル22[[#This Row],[P]]</f>
        <v>0</v>
      </c>
      <c r="R56" s="90"/>
      <c r="S56" s="90">
        <f t="shared" si="0"/>
        <v>500</v>
      </c>
      <c r="T56" s="142">
        <f>SUM(テーブル22[[#This Row],[Q]:[S]])</f>
        <v>500</v>
      </c>
      <c r="U56" s="99"/>
      <c r="V56" s="90">
        <f>テーブル22[[#This Row],[U]]-テーブル22[[#This Row],[T]]</f>
        <v>-500</v>
      </c>
      <c r="W56" s="140" t="e">
        <f>テーブル22[[#This Row],[V]]/テーブル22[[#This Row],[U]]</f>
        <v>#DIV/0!</v>
      </c>
      <c r="X56" s="141">
        <f>テーブル22[[#This Row],[P]]</f>
        <v>0</v>
      </c>
      <c r="Y56" s="92">
        <f>テーブル22[[#This Row],[X]]*$Y$7</f>
        <v>0</v>
      </c>
      <c r="Z56" s="89">
        <v>0</v>
      </c>
      <c r="AA56" s="92">
        <f>テーブル22[[#This Row],[Z]]*$Y$7</f>
        <v>0</v>
      </c>
      <c r="AB56" s="92">
        <v>0</v>
      </c>
      <c r="AC56" s="92">
        <f>テーブル22[[#This Row],[Y]]*$AC$7</f>
        <v>0</v>
      </c>
      <c r="AD56" s="92">
        <v>0</v>
      </c>
      <c r="AE56" s="92">
        <v>0</v>
      </c>
      <c r="AF56" s="92">
        <f t="shared" si="1"/>
        <v>15</v>
      </c>
      <c r="AG56" s="92">
        <f>テーブル22[[#This Row],[AA]]+テーブル22[[#This Row],[AB]]+テーブル22[[#This Row],[AC]]+テーブル22[[#This Row],[AD]]+テーブル22[[#This Row],[AE]]+テーブル22[[#This Row],[AF]]</f>
        <v>15</v>
      </c>
      <c r="AH56" s="92">
        <f>テーブル22[[#This Row],[R]]</f>
        <v>0</v>
      </c>
      <c r="AI56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6" s="92">
        <f>テーブル22[[#This Row],[U]]-テーブル22[[#This Row],[AI]]</f>
        <v>-15</v>
      </c>
      <c r="AK56" s="139" t="e">
        <f>テーブル22[[#This Row],[AJ]]/テーブル22[[#This Row],[U]]</f>
        <v>#DIV/0!</v>
      </c>
      <c r="AL56" s="97">
        <f>テーブル22[[#This Row],[G]]*テーブル22[[#This Row],[AJ]]</f>
        <v>0</v>
      </c>
      <c r="AM56" s="97">
        <f>テーブル22[[#This Row],[G]]*テーブル22[[#This Row],[AI]]</f>
        <v>0</v>
      </c>
      <c r="AN56" s="97">
        <f>テーブル22[[#This Row],[G]]*テーブル22[[#This Row],[U]]</f>
        <v>0</v>
      </c>
      <c r="AO56" s="109"/>
      <c r="AP56" s="109"/>
      <c r="AQ56" s="109"/>
      <c r="AR56" s="109"/>
      <c r="AS56" s="110"/>
      <c r="AT56" s="97"/>
    </row>
    <row r="57" spans="1:46" s="95" customFormat="1" ht="28" customHeight="1">
      <c r="A57" s="93"/>
      <c r="B57" s="94"/>
      <c r="C57" s="94">
        <v>49</v>
      </c>
      <c r="E57" s="96"/>
      <c r="F57" s="96"/>
      <c r="G57" s="96">
        <f>テーブル22[[#This Row],[E]]+テーブル22[[#This Row],[F]]</f>
        <v>0</v>
      </c>
      <c r="H57" s="94"/>
      <c r="I57" s="94"/>
      <c r="J57" s="102"/>
      <c r="K57" s="107"/>
      <c r="L57" s="94"/>
      <c r="M57" s="147" t="str">
        <f>HYPERLINK("http://amazon.jp/dp/" &amp; テーブル22[[#This Row],[L]])</f>
        <v>http://amazon.jp/dp/</v>
      </c>
      <c r="N57" s="151"/>
      <c r="O57" s="149"/>
      <c r="P57" s="89"/>
      <c r="Q57" s="90">
        <f>$Q$7*テーブル22[[#This Row],[P]]</f>
        <v>0</v>
      </c>
      <c r="R57" s="90"/>
      <c r="S57" s="90">
        <f t="shared" si="0"/>
        <v>500</v>
      </c>
      <c r="T57" s="142">
        <f>SUM(テーブル22[[#This Row],[Q]:[S]])</f>
        <v>500</v>
      </c>
      <c r="U57" s="99"/>
      <c r="V57" s="90">
        <f>テーブル22[[#This Row],[U]]-テーブル22[[#This Row],[T]]</f>
        <v>-500</v>
      </c>
      <c r="W57" s="140" t="e">
        <f>テーブル22[[#This Row],[V]]/テーブル22[[#This Row],[U]]</f>
        <v>#DIV/0!</v>
      </c>
      <c r="X57" s="141">
        <f>テーブル22[[#This Row],[P]]</f>
        <v>0</v>
      </c>
      <c r="Y57" s="92">
        <f>テーブル22[[#This Row],[X]]*$Y$7</f>
        <v>0</v>
      </c>
      <c r="Z57" s="89">
        <v>0</v>
      </c>
      <c r="AA57" s="92">
        <f>テーブル22[[#This Row],[Z]]*$Y$7</f>
        <v>0</v>
      </c>
      <c r="AB57" s="92">
        <v>0</v>
      </c>
      <c r="AC57" s="92">
        <f>テーブル22[[#This Row],[Y]]*$AC$7</f>
        <v>0</v>
      </c>
      <c r="AD57" s="92">
        <v>0</v>
      </c>
      <c r="AE57" s="92">
        <v>0</v>
      </c>
      <c r="AF57" s="92">
        <f t="shared" si="1"/>
        <v>15</v>
      </c>
      <c r="AG57" s="92">
        <f>テーブル22[[#This Row],[AA]]+テーブル22[[#This Row],[AB]]+テーブル22[[#This Row],[AC]]+テーブル22[[#This Row],[AD]]+テーブル22[[#This Row],[AE]]+テーブル22[[#This Row],[AF]]</f>
        <v>15</v>
      </c>
      <c r="AH57" s="92">
        <f>テーブル22[[#This Row],[R]]</f>
        <v>0</v>
      </c>
      <c r="AI57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7" s="92">
        <f>テーブル22[[#This Row],[U]]-テーブル22[[#This Row],[AI]]</f>
        <v>-15</v>
      </c>
      <c r="AK57" s="139" t="e">
        <f>テーブル22[[#This Row],[AJ]]/テーブル22[[#This Row],[U]]</f>
        <v>#DIV/0!</v>
      </c>
      <c r="AL57" s="97">
        <f>テーブル22[[#This Row],[G]]*テーブル22[[#This Row],[AJ]]</f>
        <v>0</v>
      </c>
      <c r="AM57" s="97">
        <f>テーブル22[[#This Row],[G]]*テーブル22[[#This Row],[AI]]</f>
        <v>0</v>
      </c>
      <c r="AN57" s="97">
        <f>テーブル22[[#This Row],[G]]*テーブル22[[#This Row],[U]]</f>
        <v>0</v>
      </c>
      <c r="AO57" s="109"/>
      <c r="AP57" s="109"/>
      <c r="AQ57" s="109"/>
      <c r="AR57" s="109"/>
      <c r="AS57" s="110"/>
      <c r="AT57" s="97"/>
    </row>
    <row r="58" spans="1:46" s="95" customFormat="1" ht="28" customHeight="1">
      <c r="A58" s="93"/>
      <c r="B58" s="94"/>
      <c r="C58" s="94">
        <v>50</v>
      </c>
      <c r="G58" s="96">
        <f>テーブル22[[#This Row],[E]]+テーブル22[[#This Row],[F]]</f>
        <v>0</v>
      </c>
      <c r="H58" s="94"/>
      <c r="I58" s="94"/>
      <c r="J58" s="102"/>
      <c r="K58" s="107"/>
      <c r="L58" s="103"/>
      <c r="M58" s="147" t="str">
        <f>HYPERLINK("http://amazon.jp/dp/" &amp; テーブル22[[#This Row],[L]])</f>
        <v>http://amazon.jp/dp/</v>
      </c>
      <c r="N58" s="151"/>
      <c r="O58" s="154"/>
      <c r="P58" s="89"/>
      <c r="Q58" s="90">
        <f>$Q$7*テーブル22[[#This Row],[P]]</f>
        <v>0</v>
      </c>
      <c r="R58" s="90"/>
      <c r="S58" s="90">
        <f t="shared" si="0"/>
        <v>500</v>
      </c>
      <c r="T58" s="142">
        <f>SUM(テーブル22[[#This Row],[Q]:[S]])</f>
        <v>500</v>
      </c>
      <c r="U58" s="91"/>
      <c r="V58" s="90">
        <f>テーブル22[[#This Row],[U]]-テーブル22[[#This Row],[T]]</f>
        <v>-500</v>
      </c>
      <c r="W58" s="140" t="e">
        <f>テーブル22[[#This Row],[V]]/テーブル22[[#This Row],[U]]</f>
        <v>#DIV/0!</v>
      </c>
      <c r="X58" s="141">
        <f>テーブル22[[#This Row],[P]]</f>
        <v>0</v>
      </c>
      <c r="Y58" s="92">
        <f>テーブル22[[#This Row],[X]]*$Y$7</f>
        <v>0</v>
      </c>
      <c r="Z58" s="89">
        <v>0</v>
      </c>
      <c r="AA58" s="92">
        <f>テーブル22[[#This Row],[Z]]*$Y$7</f>
        <v>0</v>
      </c>
      <c r="AB58" s="92">
        <v>0</v>
      </c>
      <c r="AC58" s="92">
        <f>テーブル22[[#This Row],[Y]]*$AC$7</f>
        <v>0</v>
      </c>
      <c r="AD58" s="92">
        <v>0</v>
      </c>
      <c r="AE58" s="92">
        <v>0</v>
      </c>
      <c r="AF58" s="92">
        <f t="shared" si="1"/>
        <v>15</v>
      </c>
      <c r="AG58" s="92">
        <f>テーブル22[[#This Row],[AA]]+テーブル22[[#This Row],[AB]]+テーブル22[[#This Row],[AC]]+テーブル22[[#This Row],[AD]]+テーブル22[[#This Row],[AE]]+テーブル22[[#This Row],[AF]]</f>
        <v>15</v>
      </c>
      <c r="AH58" s="92">
        <f>テーブル22[[#This Row],[R]]</f>
        <v>0</v>
      </c>
      <c r="AI58" s="92">
        <f>テーブル22[[#This Row],[Y]]+テーブル22[[#This Row],[AA]]+テーブル22[[#This Row],[AB]]+テーブル22[[#This Row],[AC]]+テーブル22[[#This Row],[AD]]+テーブル22[[#This Row],[AE]]+テーブル22[[#This Row],[AF]]+テーブル22[[#This Row],[AH]]</f>
        <v>15</v>
      </c>
      <c r="AJ58" s="92">
        <f>テーブル22[[#This Row],[U]]-テーブル22[[#This Row],[AI]]</f>
        <v>-15</v>
      </c>
      <c r="AK58" s="139" t="e">
        <f>テーブル22[[#This Row],[AJ]]/テーブル22[[#This Row],[U]]</f>
        <v>#DIV/0!</v>
      </c>
      <c r="AL58" s="97">
        <f>テーブル22[[#This Row],[G]]*テーブル22[[#This Row],[AJ]]</f>
        <v>0</v>
      </c>
      <c r="AM58" s="97">
        <f>テーブル22[[#This Row],[G]]*テーブル22[[#This Row],[AI]]</f>
        <v>0</v>
      </c>
      <c r="AN58" s="97">
        <f>テーブル22[[#This Row],[G]]*テーブル22[[#This Row],[U]]</f>
        <v>0</v>
      </c>
      <c r="AO58" s="109"/>
      <c r="AP58" s="109"/>
      <c r="AQ58" s="109"/>
      <c r="AR58" s="109"/>
      <c r="AS58" s="110"/>
      <c r="AT58" s="97"/>
    </row>
    <row r="59" spans="1:46" s="41" customFormat="1">
      <c r="A59" s="4"/>
      <c r="B59" s="43"/>
      <c r="C59" s="43"/>
      <c r="E59" s="55"/>
      <c r="F59" s="55"/>
      <c r="G59" s="55"/>
      <c r="H59" s="55"/>
      <c r="I59" s="55"/>
      <c r="J59" s="55"/>
      <c r="K59" s="55"/>
      <c r="N59" s="56"/>
      <c r="P59" s="57"/>
      <c r="Q59" s="58"/>
      <c r="R59" s="58"/>
      <c r="S59" s="58"/>
      <c r="V59" s="58"/>
      <c r="W59" s="59"/>
      <c r="X59" s="5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60"/>
      <c r="AL59" s="61"/>
      <c r="AM59" s="61"/>
      <c r="AN59" s="61"/>
      <c r="AO59" s="61"/>
      <c r="AP59" s="61"/>
      <c r="AQ59" s="61"/>
      <c r="AR59" s="61"/>
      <c r="AS59" s="17"/>
      <c r="AT59" s="61"/>
    </row>
  </sheetData>
  <mergeCells count="42">
    <mergeCell ref="P3:P4"/>
    <mergeCell ref="Q3:Q4"/>
    <mergeCell ref="E2:F2"/>
    <mergeCell ref="J2:K2"/>
    <mergeCell ref="L2:M2"/>
    <mergeCell ref="G2:I2"/>
    <mergeCell ref="E3:F3"/>
    <mergeCell ref="G3:I3"/>
    <mergeCell ref="J3:K3"/>
    <mergeCell ref="L3:M3"/>
    <mergeCell ref="R3:R4"/>
    <mergeCell ref="T3:T4"/>
    <mergeCell ref="U3:U4"/>
    <mergeCell ref="V3:V4"/>
    <mergeCell ref="W3:W4"/>
    <mergeCell ref="S3:S4"/>
    <mergeCell ref="AI3:AI4"/>
    <mergeCell ref="AJ3:AJ4"/>
    <mergeCell ref="X3:X4"/>
    <mergeCell ref="Y3:Y4"/>
    <mergeCell ref="AC3:AC4"/>
    <mergeCell ref="AG3:AG4"/>
    <mergeCell ref="AE3:AE4"/>
    <mergeCell ref="AB3:AB4"/>
    <mergeCell ref="AA3:AA4"/>
    <mergeCell ref="Z3:Z4"/>
    <mergeCell ref="AT3:AT4"/>
    <mergeCell ref="P5:W5"/>
    <mergeCell ref="X5:AN5"/>
    <mergeCell ref="AO5:AS5"/>
    <mergeCell ref="AO3:AO4"/>
    <mergeCell ref="AP3:AP4"/>
    <mergeCell ref="AQ3:AQ4"/>
    <mergeCell ref="AR3:AR4"/>
    <mergeCell ref="AS3:AS4"/>
    <mergeCell ref="AK3:AK4"/>
    <mergeCell ref="AL3:AL4"/>
    <mergeCell ref="AM3:AM4"/>
    <mergeCell ref="AN3:AN4"/>
    <mergeCell ref="AD3:AD4"/>
    <mergeCell ref="AF3:AF4"/>
    <mergeCell ref="AH3:AH4"/>
  </mergeCells>
  <phoneticPr fontId="3"/>
  <dataValidations count="3">
    <dataValidation type="list" allowBlank="1" showInputMessage="1" showErrorMessage="1" sqref="B9:B58" xr:uid="{00000000-0002-0000-0000-000000000000}">
      <formula1>"○,×,△,※"</formula1>
    </dataValidation>
    <dataValidation type="list" allowBlank="1" showInputMessage="1" showErrorMessage="1" sqref="AS9:AS58" xr:uid="{00000000-0002-0000-0000-000001000000}">
      <formula1>"FSZ1,NRT1,NRT2,NRT5,HND3,KIX1,KIX2,HSG1,NGO2"</formula1>
    </dataValidation>
    <dataValidation type="list" allowBlank="1" showInputMessage="1" showErrorMessage="1" sqref="AO9:AO58" xr:uid="{00000000-0002-0000-0000-000002000000}">
      <formula1>"許可済み,出品制限なし,未申請"</formula1>
    </dataValidation>
  </dataValidations>
  <pageMargins left="0.7" right="0.7" top="0.75" bottom="0.75" header="0.3" footer="0.3"/>
  <pageSetup paperSize="9" orientation="portrait" horizontalDpi="4294967292" verticalDpi="4294967292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60"/>
  <sheetViews>
    <sheetView zoomScale="55" zoomScaleNormal="55" zoomScalePageLayoutView="55" workbookViewId="0">
      <selection activeCell="D11" sqref="D11"/>
    </sheetView>
  </sheetViews>
  <sheetFormatPr baseColWidth="10" defaultColWidth="8.83203125" defaultRowHeight="23"/>
  <cols>
    <col min="1" max="1" width="3.6640625" style="63" customWidth="1"/>
    <col min="2" max="2" width="9" style="76" customWidth="1"/>
    <col min="3" max="3" width="16" style="63" customWidth="1"/>
    <col min="4" max="4" width="23.33203125" style="63" customWidth="1"/>
    <col min="5" max="5" width="10.6640625" style="77" customWidth="1"/>
    <col min="6" max="6" width="18.5" style="63" customWidth="1"/>
    <col min="7" max="7" width="16.33203125" style="63" customWidth="1"/>
    <col min="8" max="8" width="48.5" style="63" customWidth="1"/>
    <col min="9" max="9" width="10.83203125" style="63" customWidth="1"/>
    <col min="10" max="10" width="9.83203125" style="63" customWidth="1"/>
    <col min="11" max="11" width="9.5" style="63" customWidth="1"/>
    <col min="12" max="12" width="8.83203125" style="63"/>
    <col min="13" max="13" width="25.83203125" style="63" customWidth="1"/>
    <col min="14" max="14" width="94.83203125" style="63" hidden="1" customWidth="1"/>
    <col min="15" max="16" width="9.83203125" style="63" customWidth="1"/>
    <col min="17" max="17" width="8.83203125" style="63"/>
    <col min="18" max="18" width="28.5" style="63" customWidth="1"/>
    <col min="19" max="19" width="6.1640625" style="63" customWidth="1"/>
    <col min="20" max="16384" width="8.83203125" style="63"/>
  </cols>
  <sheetData>
    <row r="1" spans="2:19">
      <c r="B1" s="175" t="s">
        <v>69</v>
      </c>
      <c r="C1" s="175"/>
      <c r="D1" s="175"/>
      <c r="E1" s="175"/>
      <c r="F1" s="175"/>
    </row>
    <row r="2" spans="2:19" ht="24" thickBot="1">
      <c r="B2" s="176"/>
      <c r="C2" s="176"/>
      <c r="D2" s="176"/>
      <c r="E2" s="176"/>
      <c r="F2" s="176"/>
      <c r="J2" s="176" t="s">
        <v>70</v>
      </c>
      <c r="K2" s="176"/>
      <c r="L2" s="176"/>
    </row>
    <row r="3" spans="2:19" ht="24" thickTop="1">
      <c r="B3" s="20"/>
      <c r="C3" s="20"/>
      <c r="D3" s="20"/>
      <c r="E3" s="20"/>
      <c r="F3" s="20"/>
      <c r="J3" s="20"/>
      <c r="K3" s="20"/>
      <c r="L3" s="20"/>
    </row>
    <row r="4" spans="2:19">
      <c r="B4" s="64" t="s">
        <v>98</v>
      </c>
      <c r="C4" s="65"/>
      <c r="D4" s="62"/>
      <c r="E4" s="62"/>
      <c r="F4" s="62"/>
      <c r="G4" s="65"/>
      <c r="H4" s="66"/>
      <c r="J4" s="67" t="s">
        <v>105</v>
      </c>
      <c r="K4" s="62"/>
      <c r="L4" s="62"/>
      <c r="M4" s="65"/>
      <c r="N4" s="65"/>
      <c r="O4" s="65"/>
      <c r="P4" s="65"/>
      <c r="Q4" s="65"/>
      <c r="R4" s="66"/>
    </row>
    <row r="5" spans="2:19" ht="22.5" customHeight="1">
      <c r="B5" s="68" t="s">
        <v>97</v>
      </c>
      <c r="C5" s="7"/>
      <c r="D5" s="20"/>
      <c r="E5" s="20"/>
      <c r="F5" s="20"/>
      <c r="G5" s="7"/>
      <c r="H5" s="69"/>
      <c r="J5" s="70" t="s">
        <v>103</v>
      </c>
      <c r="K5" s="20"/>
      <c r="L5" s="20"/>
      <c r="M5" s="7"/>
      <c r="N5" s="7"/>
      <c r="O5" s="7"/>
      <c r="P5" s="7"/>
      <c r="Q5" s="7"/>
      <c r="R5" s="69"/>
    </row>
    <row r="6" spans="2:19" ht="23.25" customHeight="1">
      <c r="B6" s="68" t="s">
        <v>99</v>
      </c>
      <c r="C6" s="7"/>
      <c r="D6" s="7"/>
      <c r="E6" s="20"/>
      <c r="F6" s="7"/>
      <c r="G6" s="7"/>
      <c r="H6" s="69"/>
      <c r="J6" s="70" t="s">
        <v>101</v>
      </c>
      <c r="K6" s="7"/>
      <c r="L6" s="7"/>
      <c r="M6" s="7"/>
      <c r="N6" s="7"/>
      <c r="O6" s="7"/>
      <c r="P6" s="7"/>
      <c r="Q6" s="7"/>
      <c r="R6" s="69"/>
    </row>
    <row r="7" spans="2:19" ht="23.25" customHeight="1">
      <c r="B7" s="71" t="s">
        <v>100</v>
      </c>
      <c r="C7" s="72"/>
      <c r="D7" s="72"/>
      <c r="E7" s="73"/>
      <c r="F7" s="72"/>
      <c r="G7" s="72"/>
      <c r="H7" s="74"/>
      <c r="J7" s="75" t="s">
        <v>102</v>
      </c>
      <c r="K7" s="72"/>
      <c r="L7" s="72"/>
      <c r="M7" s="72"/>
      <c r="N7" s="72"/>
      <c r="O7" s="72"/>
      <c r="P7" s="72"/>
      <c r="Q7" s="72"/>
      <c r="R7" s="74"/>
    </row>
    <row r="8" spans="2:19" ht="16.75" customHeight="1"/>
    <row r="9" spans="2:19" ht="24.5" customHeight="1">
      <c r="D9" s="78"/>
      <c r="E9" s="78"/>
      <c r="F9" s="78"/>
      <c r="G9" s="78"/>
      <c r="H9" s="78"/>
    </row>
    <row r="10" spans="2:19" ht="18" customHeight="1">
      <c r="B10" s="137" t="s">
        <v>5</v>
      </c>
      <c r="C10" s="137" t="s">
        <v>71</v>
      </c>
      <c r="D10" s="138" t="s">
        <v>6</v>
      </c>
      <c r="E10" s="138" t="s">
        <v>72</v>
      </c>
      <c r="F10" s="138" t="s">
        <v>73</v>
      </c>
      <c r="G10" s="138" t="s">
        <v>74</v>
      </c>
      <c r="H10" s="138" t="s">
        <v>57</v>
      </c>
      <c r="I10" s="79"/>
      <c r="J10" s="134" t="s">
        <v>94</v>
      </c>
      <c r="K10" s="135" t="s">
        <v>139</v>
      </c>
      <c r="L10" s="80"/>
      <c r="M10" s="80"/>
      <c r="N10" s="80"/>
      <c r="O10" s="134" t="s">
        <v>145</v>
      </c>
      <c r="P10" s="136" t="s">
        <v>146</v>
      </c>
    </row>
    <row r="11" spans="2:19" ht="99" customHeight="1">
      <c r="B11" s="81">
        <v>1</v>
      </c>
      <c r="C11" s="82"/>
      <c r="D11" s="81" t="str">
        <f>'商品表（雛形）'!D9</f>
        <v>記入サンプル</v>
      </c>
      <c r="E11" s="81">
        <f>'商品表（雛形）'!G9</f>
        <v>1</v>
      </c>
      <c r="F11" s="81">
        <f>'商品表（雛形）'!L9</f>
        <v>0</v>
      </c>
      <c r="G11" s="83">
        <f>'商品表（雛形）'!AQ9</f>
        <v>0</v>
      </c>
      <c r="H11" s="83" t="str">
        <f>'商品表（雛形）'!AS9</f>
        <v>FSZ1</v>
      </c>
      <c r="I11" s="40"/>
      <c r="J11" s="177" t="str">
        <f>VLOOKUP(K10,FBA倉庫一覧!$C$5:$D$13,2,FALSE)</f>
        <v>Amazon.co.jp (FSZ1) FBA　Warehouse Div.
4-5-1 , Ougimachi, Odawarashi, 
Kanagawaken, JAPAN
Zip Code : 250-8560
Phone : 0120-999-373</v>
      </c>
      <c r="K11" s="177"/>
      <c r="L11" s="177"/>
      <c r="M11" s="177"/>
      <c r="N11" s="178"/>
      <c r="O11" s="179" t="str">
        <f>VLOOKUP(P10,FBA倉庫一覧!$C$5:$D$13,2,FALSE)</f>
        <v>Amazon.co.jp (NGO2) FBA　Warehouse Div.
10-6, Asahigaoka, Tajimishi,
Gifuken, Japan
Zip Code : 507-8585
Phone : 0120-999-373</v>
      </c>
      <c r="P11" s="180"/>
      <c r="Q11" s="180"/>
      <c r="R11" s="181"/>
      <c r="S11" s="80"/>
    </row>
    <row r="12" spans="2:19" ht="99" customHeight="1">
      <c r="B12" s="81">
        <v>2</v>
      </c>
      <c r="C12" s="82"/>
      <c r="D12" s="81">
        <f>'商品表（雛形）'!D10</f>
        <v>0</v>
      </c>
      <c r="E12" s="81">
        <f>'商品表（雛形）'!G10</f>
        <v>0</v>
      </c>
      <c r="F12" s="81">
        <f>'商品表（雛形）'!L10</f>
        <v>0</v>
      </c>
      <c r="G12" s="83">
        <f>'商品表（雛形）'!AQ10</f>
        <v>0</v>
      </c>
      <c r="H12" s="83">
        <f>'商品表（雛形）'!AS10</f>
        <v>0</v>
      </c>
      <c r="I12" s="40"/>
      <c r="J12" s="177"/>
      <c r="K12" s="177"/>
      <c r="L12" s="177"/>
      <c r="M12" s="177"/>
      <c r="N12" s="178"/>
      <c r="O12" s="182"/>
      <c r="P12" s="183"/>
      <c r="Q12" s="183"/>
      <c r="R12" s="184"/>
      <c r="S12" s="80"/>
    </row>
    <row r="13" spans="2:19" ht="99" customHeight="1">
      <c r="B13" s="81">
        <v>3</v>
      </c>
      <c r="C13" s="82"/>
      <c r="D13" s="81">
        <f>'商品表（雛形）'!D11</f>
        <v>0</v>
      </c>
      <c r="E13" s="81">
        <f>'商品表（雛形）'!G11</f>
        <v>0</v>
      </c>
      <c r="F13" s="81">
        <f>'商品表（雛形）'!L11</f>
        <v>0</v>
      </c>
      <c r="G13" s="83">
        <f>'商品表（雛形）'!AQ11</f>
        <v>0</v>
      </c>
      <c r="H13" s="83">
        <f>'商品表（雛形）'!AS11</f>
        <v>0</v>
      </c>
    </row>
    <row r="14" spans="2:19" ht="99" customHeight="1">
      <c r="B14" s="81">
        <v>4</v>
      </c>
      <c r="C14" s="82"/>
      <c r="D14" s="81">
        <f>'商品表（雛形）'!D12</f>
        <v>0</v>
      </c>
      <c r="E14" s="81">
        <f>'商品表（雛形）'!G12</f>
        <v>0</v>
      </c>
      <c r="F14" s="81">
        <f>'商品表（雛形）'!L12</f>
        <v>0</v>
      </c>
      <c r="G14" s="83">
        <f>'商品表（雛形）'!AQ12</f>
        <v>0</v>
      </c>
      <c r="H14" s="83">
        <f>'商品表（雛形）'!AS12</f>
        <v>0</v>
      </c>
    </row>
    <row r="15" spans="2:19" ht="99" customHeight="1">
      <c r="B15" s="81">
        <v>5</v>
      </c>
      <c r="C15" s="82"/>
      <c r="D15" s="81">
        <f>'商品表（雛形）'!D13</f>
        <v>0</v>
      </c>
      <c r="E15" s="81">
        <f>'商品表（雛形）'!G13</f>
        <v>0</v>
      </c>
      <c r="F15" s="81">
        <f>'商品表（雛形）'!L13</f>
        <v>0</v>
      </c>
      <c r="G15" s="83">
        <f>'商品表（雛形）'!AQ13</f>
        <v>0</v>
      </c>
      <c r="H15" s="83">
        <f>'商品表（雛形）'!AS13</f>
        <v>0</v>
      </c>
    </row>
    <row r="16" spans="2:19" ht="99" customHeight="1">
      <c r="B16" s="81">
        <v>6</v>
      </c>
      <c r="C16" s="82"/>
      <c r="D16" s="81">
        <f>'商品表（雛形）'!D14</f>
        <v>0</v>
      </c>
      <c r="E16" s="81">
        <f>'商品表（雛形）'!G14</f>
        <v>0</v>
      </c>
      <c r="F16" s="81">
        <f>'商品表（雛形）'!L14</f>
        <v>0</v>
      </c>
      <c r="G16" s="83">
        <f>'商品表（雛形）'!AQ14</f>
        <v>0</v>
      </c>
      <c r="H16" s="83">
        <f>'商品表（雛形）'!AS14</f>
        <v>0</v>
      </c>
    </row>
    <row r="17" spans="2:8" ht="99" customHeight="1">
      <c r="B17" s="81">
        <v>7</v>
      </c>
      <c r="C17" s="82"/>
      <c r="D17" s="81">
        <f>'商品表（雛形）'!D15</f>
        <v>0</v>
      </c>
      <c r="E17" s="81">
        <f>'商品表（雛形）'!G15</f>
        <v>0</v>
      </c>
      <c r="F17" s="81">
        <f>'商品表（雛形）'!L15</f>
        <v>0</v>
      </c>
      <c r="G17" s="83">
        <f>'商品表（雛形）'!AQ15</f>
        <v>0</v>
      </c>
      <c r="H17" s="83">
        <f>'商品表（雛形）'!AS15</f>
        <v>0</v>
      </c>
    </row>
    <row r="18" spans="2:8" ht="99" customHeight="1">
      <c r="B18" s="81">
        <v>8</v>
      </c>
      <c r="C18" s="82"/>
      <c r="D18" s="81">
        <f>'商品表（雛形）'!D16</f>
        <v>0</v>
      </c>
      <c r="E18" s="81">
        <f>'商品表（雛形）'!G16</f>
        <v>0</v>
      </c>
      <c r="F18" s="81">
        <f>'商品表（雛形）'!L16</f>
        <v>0</v>
      </c>
      <c r="G18" s="83">
        <f>'商品表（雛形）'!AQ16</f>
        <v>0</v>
      </c>
      <c r="H18" s="83">
        <f>'商品表（雛形）'!AS16</f>
        <v>0</v>
      </c>
    </row>
    <row r="19" spans="2:8" ht="99" customHeight="1">
      <c r="B19" s="81">
        <v>9</v>
      </c>
      <c r="C19" s="82"/>
      <c r="D19" s="81">
        <f>'商品表（雛形）'!D17</f>
        <v>0</v>
      </c>
      <c r="E19" s="81">
        <f>'商品表（雛形）'!G17</f>
        <v>0</v>
      </c>
      <c r="F19" s="81">
        <f>'商品表（雛形）'!L17</f>
        <v>0</v>
      </c>
      <c r="G19" s="83">
        <f>'商品表（雛形）'!AQ17</f>
        <v>0</v>
      </c>
      <c r="H19" s="83">
        <f>'商品表（雛形）'!AS17</f>
        <v>0</v>
      </c>
    </row>
    <row r="20" spans="2:8" ht="99" customHeight="1">
      <c r="B20" s="81">
        <v>10</v>
      </c>
      <c r="C20" s="82"/>
      <c r="D20" s="81">
        <f>'商品表（雛形）'!D18</f>
        <v>0</v>
      </c>
      <c r="E20" s="81">
        <f>'商品表（雛形）'!G18</f>
        <v>0</v>
      </c>
      <c r="F20" s="81">
        <f>'商品表（雛形）'!L18</f>
        <v>0</v>
      </c>
      <c r="G20" s="83">
        <f>'商品表（雛形）'!AQ18</f>
        <v>0</v>
      </c>
      <c r="H20" s="83">
        <f>'商品表（雛形）'!AS18</f>
        <v>0</v>
      </c>
    </row>
    <row r="21" spans="2:8" ht="99" customHeight="1">
      <c r="B21" s="81">
        <v>11</v>
      </c>
      <c r="C21" s="82"/>
      <c r="D21" s="81">
        <f>'商品表（雛形）'!D19</f>
        <v>0</v>
      </c>
      <c r="E21" s="81">
        <f>'商品表（雛形）'!G19</f>
        <v>0</v>
      </c>
      <c r="F21" s="81">
        <f>'商品表（雛形）'!L19</f>
        <v>0</v>
      </c>
      <c r="G21" s="83">
        <f>'商品表（雛形）'!AQ19</f>
        <v>0</v>
      </c>
      <c r="H21" s="83">
        <f>'商品表（雛形）'!AS19</f>
        <v>0</v>
      </c>
    </row>
    <row r="22" spans="2:8" ht="99" customHeight="1">
      <c r="B22" s="81">
        <v>12</v>
      </c>
      <c r="C22" s="82"/>
      <c r="D22" s="81">
        <f>'商品表（雛形）'!D20</f>
        <v>0</v>
      </c>
      <c r="E22" s="81">
        <f>'商品表（雛形）'!G20</f>
        <v>0</v>
      </c>
      <c r="F22" s="81">
        <f>'商品表（雛形）'!L20</f>
        <v>0</v>
      </c>
      <c r="G22" s="83">
        <f>'商品表（雛形）'!AQ20</f>
        <v>0</v>
      </c>
      <c r="H22" s="83">
        <f>'商品表（雛形）'!AS20</f>
        <v>0</v>
      </c>
    </row>
    <row r="23" spans="2:8" ht="99" customHeight="1">
      <c r="B23" s="81">
        <v>13</v>
      </c>
      <c r="C23" s="82"/>
      <c r="D23" s="81">
        <f>'商品表（雛形）'!D21</f>
        <v>0</v>
      </c>
      <c r="E23" s="81">
        <f>'商品表（雛形）'!G21</f>
        <v>0</v>
      </c>
      <c r="F23" s="81">
        <f>'商品表（雛形）'!L21</f>
        <v>0</v>
      </c>
      <c r="G23" s="83">
        <f>'商品表（雛形）'!AQ21</f>
        <v>0</v>
      </c>
      <c r="H23" s="83">
        <f>'商品表（雛形）'!AS21</f>
        <v>0</v>
      </c>
    </row>
    <row r="24" spans="2:8" ht="99" customHeight="1">
      <c r="B24" s="81">
        <v>14</v>
      </c>
      <c r="C24" s="82"/>
      <c r="D24" s="81">
        <f>'商品表（雛形）'!D22</f>
        <v>0</v>
      </c>
      <c r="E24" s="81">
        <f>'商品表（雛形）'!G22</f>
        <v>0</v>
      </c>
      <c r="F24" s="81">
        <f>'商品表（雛形）'!L22</f>
        <v>0</v>
      </c>
      <c r="G24" s="83">
        <f>'商品表（雛形）'!AQ22</f>
        <v>0</v>
      </c>
      <c r="H24" s="83">
        <f>'商品表（雛形）'!AS22</f>
        <v>0</v>
      </c>
    </row>
    <row r="25" spans="2:8" ht="99" customHeight="1">
      <c r="B25" s="81">
        <v>15</v>
      </c>
      <c r="C25" s="82"/>
      <c r="D25" s="81">
        <f>'商品表（雛形）'!D23</f>
        <v>0</v>
      </c>
      <c r="E25" s="81">
        <f>'商品表（雛形）'!G23</f>
        <v>0</v>
      </c>
      <c r="F25" s="81">
        <f>'商品表（雛形）'!L23</f>
        <v>0</v>
      </c>
      <c r="G25" s="83">
        <f>'商品表（雛形）'!AQ23</f>
        <v>0</v>
      </c>
      <c r="H25" s="83">
        <f>'商品表（雛形）'!AS23</f>
        <v>0</v>
      </c>
    </row>
    <row r="26" spans="2:8" ht="99" customHeight="1">
      <c r="B26" s="81">
        <v>16</v>
      </c>
      <c r="C26" s="82"/>
      <c r="D26" s="81">
        <f>'商品表（雛形）'!D24</f>
        <v>0</v>
      </c>
      <c r="E26" s="81">
        <f>'商品表（雛形）'!G24</f>
        <v>0</v>
      </c>
      <c r="F26" s="81">
        <f>'商品表（雛形）'!L24</f>
        <v>0</v>
      </c>
      <c r="G26" s="83">
        <f>'商品表（雛形）'!AQ24</f>
        <v>0</v>
      </c>
      <c r="H26" s="83">
        <f>'商品表（雛形）'!AS24</f>
        <v>0</v>
      </c>
    </row>
    <row r="27" spans="2:8" ht="99" customHeight="1">
      <c r="B27" s="81">
        <v>17</v>
      </c>
      <c r="C27" s="82"/>
      <c r="D27" s="81">
        <f>'商品表（雛形）'!D25</f>
        <v>0</v>
      </c>
      <c r="E27" s="81">
        <f>'商品表（雛形）'!G25</f>
        <v>0</v>
      </c>
      <c r="F27" s="81">
        <f>'商品表（雛形）'!L25</f>
        <v>0</v>
      </c>
      <c r="G27" s="83">
        <f>'商品表（雛形）'!AQ25</f>
        <v>0</v>
      </c>
      <c r="H27" s="83">
        <f>'商品表（雛形）'!AS25</f>
        <v>0</v>
      </c>
    </row>
    <row r="28" spans="2:8" ht="99" customHeight="1">
      <c r="B28" s="81">
        <v>18</v>
      </c>
      <c r="C28" s="82"/>
      <c r="D28" s="81">
        <f>'商品表（雛形）'!D26</f>
        <v>0</v>
      </c>
      <c r="E28" s="81">
        <f>'商品表（雛形）'!G26</f>
        <v>0</v>
      </c>
      <c r="F28" s="81">
        <f>'商品表（雛形）'!L26</f>
        <v>0</v>
      </c>
      <c r="G28" s="83">
        <f>'商品表（雛形）'!AQ26</f>
        <v>0</v>
      </c>
      <c r="H28" s="83">
        <f>'商品表（雛形）'!AS26</f>
        <v>0</v>
      </c>
    </row>
    <row r="29" spans="2:8" ht="99" customHeight="1">
      <c r="B29" s="81">
        <v>19</v>
      </c>
      <c r="C29" s="82"/>
      <c r="D29" s="81">
        <f>'商品表（雛形）'!D27</f>
        <v>0</v>
      </c>
      <c r="E29" s="81">
        <f>'商品表（雛形）'!G27</f>
        <v>0</v>
      </c>
      <c r="F29" s="81">
        <f>'商品表（雛形）'!L27</f>
        <v>0</v>
      </c>
      <c r="G29" s="83">
        <f>'商品表（雛形）'!AQ27</f>
        <v>0</v>
      </c>
      <c r="H29" s="83">
        <f>'商品表（雛形）'!AS27</f>
        <v>0</v>
      </c>
    </row>
    <row r="30" spans="2:8" ht="99" customHeight="1">
      <c r="B30" s="81">
        <v>20</v>
      </c>
      <c r="C30" s="82"/>
      <c r="D30" s="81">
        <f>'商品表（雛形）'!D28</f>
        <v>0</v>
      </c>
      <c r="E30" s="81">
        <f>'商品表（雛形）'!G28</f>
        <v>0</v>
      </c>
      <c r="F30" s="81">
        <f>'商品表（雛形）'!L28</f>
        <v>0</v>
      </c>
      <c r="G30" s="83">
        <f>'商品表（雛形）'!AQ28</f>
        <v>0</v>
      </c>
      <c r="H30" s="83">
        <f>'商品表（雛形）'!AS28</f>
        <v>0</v>
      </c>
    </row>
    <row r="31" spans="2:8" ht="99" customHeight="1">
      <c r="B31" s="81">
        <v>21</v>
      </c>
      <c r="C31" s="82"/>
      <c r="D31" s="81">
        <f>'商品表（雛形）'!D29</f>
        <v>0</v>
      </c>
      <c r="E31" s="81">
        <f>'商品表（雛形）'!G29</f>
        <v>0</v>
      </c>
      <c r="F31" s="81">
        <f>'商品表（雛形）'!L29</f>
        <v>0</v>
      </c>
      <c r="G31" s="83">
        <f>'商品表（雛形）'!AQ29</f>
        <v>0</v>
      </c>
      <c r="H31" s="83">
        <f>'商品表（雛形）'!AS29</f>
        <v>0</v>
      </c>
    </row>
    <row r="32" spans="2:8" ht="99" customHeight="1">
      <c r="B32" s="81">
        <v>22</v>
      </c>
      <c r="C32" s="82"/>
      <c r="D32" s="81">
        <f>'商品表（雛形）'!D30</f>
        <v>0</v>
      </c>
      <c r="E32" s="81">
        <f>'商品表（雛形）'!G30</f>
        <v>0</v>
      </c>
      <c r="F32" s="81">
        <f>'商品表（雛形）'!L30</f>
        <v>0</v>
      </c>
      <c r="G32" s="83">
        <f>'商品表（雛形）'!AQ30</f>
        <v>0</v>
      </c>
      <c r="H32" s="83">
        <f>'商品表（雛形）'!AS30</f>
        <v>0</v>
      </c>
    </row>
    <row r="33" spans="2:8" ht="99" customHeight="1">
      <c r="B33" s="81">
        <v>23</v>
      </c>
      <c r="C33" s="82"/>
      <c r="D33" s="81">
        <f>'商品表（雛形）'!D31</f>
        <v>0</v>
      </c>
      <c r="E33" s="81">
        <f>'商品表（雛形）'!G31</f>
        <v>0</v>
      </c>
      <c r="F33" s="81">
        <f>'商品表（雛形）'!L31</f>
        <v>0</v>
      </c>
      <c r="G33" s="83">
        <f>'商品表（雛形）'!AQ31</f>
        <v>0</v>
      </c>
      <c r="H33" s="83">
        <f>'商品表（雛形）'!AS31</f>
        <v>0</v>
      </c>
    </row>
    <row r="34" spans="2:8" ht="99" customHeight="1">
      <c r="B34" s="81">
        <v>24</v>
      </c>
      <c r="C34" s="82"/>
      <c r="D34" s="81">
        <f>'商品表（雛形）'!D32</f>
        <v>0</v>
      </c>
      <c r="E34" s="81">
        <f>'商品表（雛形）'!G32</f>
        <v>0</v>
      </c>
      <c r="F34" s="81">
        <f>'商品表（雛形）'!L32</f>
        <v>0</v>
      </c>
      <c r="G34" s="83">
        <f>'商品表（雛形）'!AQ32</f>
        <v>0</v>
      </c>
      <c r="H34" s="83">
        <f>'商品表（雛形）'!AS32</f>
        <v>0</v>
      </c>
    </row>
    <row r="35" spans="2:8" ht="99" customHeight="1">
      <c r="B35" s="81">
        <v>25</v>
      </c>
      <c r="C35" s="82"/>
      <c r="D35" s="81">
        <f>'商品表（雛形）'!D33</f>
        <v>0</v>
      </c>
      <c r="E35" s="81">
        <f>'商品表（雛形）'!G33</f>
        <v>0</v>
      </c>
      <c r="F35" s="81">
        <f>'商品表（雛形）'!L33</f>
        <v>0</v>
      </c>
      <c r="G35" s="83">
        <f>'商品表（雛形）'!AQ33</f>
        <v>0</v>
      </c>
      <c r="H35" s="83">
        <f>'商品表（雛形）'!AS33</f>
        <v>0</v>
      </c>
    </row>
    <row r="36" spans="2:8" ht="99" customHeight="1">
      <c r="B36" s="81">
        <v>26</v>
      </c>
      <c r="C36" s="82"/>
      <c r="D36" s="81">
        <f>'商品表（雛形）'!D34</f>
        <v>0</v>
      </c>
      <c r="E36" s="81">
        <f>'商品表（雛形）'!G34</f>
        <v>0</v>
      </c>
      <c r="F36" s="81">
        <f>'商品表（雛形）'!L34</f>
        <v>0</v>
      </c>
      <c r="G36" s="83">
        <f>'商品表（雛形）'!AQ34</f>
        <v>0</v>
      </c>
      <c r="H36" s="83">
        <f>'商品表（雛形）'!AS34</f>
        <v>0</v>
      </c>
    </row>
    <row r="37" spans="2:8" ht="99" customHeight="1">
      <c r="B37" s="81">
        <v>27</v>
      </c>
      <c r="C37" s="82"/>
      <c r="D37" s="81">
        <f>'商品表（雛形）'!D35</f>
        <v>0</v>
      </c>
      <c r="E37" s="81">
        <f>'商品表（雛形）'!G35</f>
        <v>0</v>
      </c>
      <c r="F37" s="81">
        <f>'商品表（雛形）'!L35</f>
        <v>0</v>
      </c>
      <c r="G37" s="83">
        <f>'商品表（雛形）'!AQ35</f>
        <v>0</v>
      </c>
      <c r="H37" s="83">
        <f>'商品表（雛形）'!AS35</f>
        <v>0</v>
      </c>
    </row>
    <row r="38" spans="2:8" ht="99" customHeight="1">
      <c r="B38" s="81">
        <v>28</v>
      </c>
      <c r="C38" s="82"/>
      <c r="D38" s="81">
        <f>'商品表（雛形）'!D36</f>
        <v>0</v>
      </c>
      <c r="E38" s="81">
        <f>'商品表（雛形）'!G36</f>
        <v>0</v>
      </c>
      <c r="F38" s="81">
        <f>'商品表（雛形）'!L36</f>
        <v>0</v>
      </c>
      <c r="G38" s="83">
        <f>'商品表（雛形）'!AQ36</f>
        <v>0</v>
      </c>
      <c r="H38" s="83">
        <f>'商品表（雛形）'!AS36</f>
        <v>0</v>
      </c>
    </row>
    <row r="39" spans="2:8" ht="99" customHeight="1">
      <c r="B39" s="81">
        <v>29</v>
      </c>
      <c r="C39" s="82"/>
      <c r="D39" s="81">
        <f>'商品表（雛形）'!D37</f>
        <v>0</v>
      </c>
      <c r="E39" s="81">
        <f>'商品表（雛形）'!G37</f>
        <v>0</v>
      </c>
      <c r="F39" s="81">
        <f>'商品表（雛形）'!L37</f>
        <v>0</v>
      </c>
      <c r="G39" s="83">
        <f>'商品表（雛形）'!AQ37</f>
        <v>0</v>
      </c>
      <c r="H39" s="83">
        <f>'商品表（雛形）'!AS37</f>
        <v>0</v>
      </c>
    </row>
    <row r="40" spans="2:8" ht="99" customHeight="1">
      <c r="B40" s="81">
        <v>30</v>
      </c>
      <c r="C40" s="82"/>
      <c r="D40" s="81">
        <f>'商品表（雛形）'!D38</f>
        <v>0</v>
      </c>
      <c r="E40" s="81">
        <f>'商品表（雛形）'!G38</f>
        <v>0</v>
      </c>
      <c r="F40" s="81">
        <f>'商品表（雛形）'!L38</f>
        <v>0</v>
      </c>
      <c r="G40" s="83">
        <f>'商品表（雛形）'!AQ38</f>
        <v>0</v>
      </c>
      <c r="H40" s="83">
        <f>'商品表（雛形）'!AS38</f>
        <v>0</v>
      </c>
    </row>
    <row r="41" spans="2:8" ht="99" customHeight="1">
      <c r="B41" s="81">
        <v>31</v>
      </c>
      <c r="C41" s="82"/>
      <c r="D41" s="81">
        <f>'商品表（雛形）'!D39</f>
        <v>0</v>
      </c>
      <c r="E41" s="81">
        <f>'商品表（雛形）'!G39</f>
        <v>0</v>
      </c>
      <c r="F41" s="81">
        <f>'商品表（雛形）'!L39</f>
        <v>0</v>
      </c>
      <c r="G41" s="83">
        <f>'商品表（雛形）'!AQ39</f>
        <v>0</v>
      </c>
      <c r="H41" s="83">
        <f>'商品表（雛形）'!AS39</f>
        <v>0</v>
      </c>
    </row>
    <row r="42" spans="2:8" ht="99" customHeight="1">
      <c r="B42" s="81">
        <v>32</v>
      </c>
      <c r="C42" s="82"/>
      <c r="D42" s="81">
        <f>'商品表（雛形）'!D40</f>
        <v>0</v>
      </c>
      <c r="E42" s="81">
        <f>'商品表（雛形）'!G40</f>
        <v>0</v>
      </c>
      <c r="F42" s="81">
        <f>'商品表（雛形）'!L40</f>
        <v>0</v>
      </c>
      <c r="G42" s="83">
        <f>'商品表（雛形）'!AQ40</f>
        <v>0</v>
      </c>
      <c r="H42" s="83">
        <f>'商品表（雛形）'!AS40</f>
        <v>0</v>
      </c>
    </row>
    <row r="43" spans="2:8" ht="99" customHeight="1">
      <c r="B43" s="81">
        <v>33</v>
      </c>
      <c r="C43" s="82"/>
      <c r="D43" s="81">
        <f>'商品表（雛形）'!D41</f>
        <v>0</v>
      </c>
      <c r="E43" s="81">
        <f>'商品表（雛形）'!G41</f>
        <v>0</v>
      </c>
      <c r="F43" s="81">
        <f>'商品表（雛形）'!L41</f>
        <v>0</v>
      </c>
      <c r="G43" s="83">
        <f>'商品表（雛形）'!AQ41</f>
        <v>0</v>
      </c>
      <c r="H43" s="83">
        <f>'商品表（雛形）'!AS41</f>
        <v>0</v>
      </c>
    </row>
    <row r="44" spans="2:8" ht="99" customHeight="1">
      <c r="B44" s="81">
        <v>34</v>
      </c>
      <c r="C44" s="82"/>
      <c r="D44" s="81">
        <f>'商品表（雛形）'!D42</f>
        <v>0</v>
      </c>
      <c r="E44" s="81">
        <f>'商品表（雛形）'!G42</f>
        <v>0</v>
      </c>
      <c r="F44" s="81">
        <f>'商品表（雛形）'!L42</f>
        <v>0</v>
      </c>
      <c r="G44" s="83">
        <f>'商品表（雛形）'!AQ42</f>
        <v>0</v>
      </c>
      <c r="H44" s="83">
        <f>'商品表（雛形）'!AS42</f>
        <v>0</v>
      </c>
    </row>
    <row r="45" spans="2:8" ht="99" customHeight="1">
      <c r="B45" s="81">
        <v>35</v>
      </c>
      <c r="C45" s="82"/>
      <c r="D45" s="81">
        <f>'商品表（雛形）'!D43</f>
        <v>0</v>
      </c>
      <c r="E45" s="81">
        <f>'商品表（雛形）'!G43</f>
        <v>0</v>
      </c>
      <c r="F45" s="81">
        <f>'商品表（雛形）'!L43</f>
        <v>0</v>
      </c>
      <c r="G45" s="83">
        <f>'商品表（雛形）'!AQ43</f>
        <v>0</v>
      </c>
      <c r="H45" s="83">
        <f>'商品表（雛形）'!AS43</f>
        <v>0</v>
      </c>
    </row>
    <row r="46" spans="2:8" ht="99" customHeight="1">
      <c r="B46" s="81">
        <v>36</v>
      </c>
      <c r="C46" s="82"/>
      <c r="D46" s="81">
        <f>'商品表（雛形）'!D44</f>
        <v>0</v>
      </c>
      <c r="E46" s="81">
        <f>'商品表（雛形）'!G44</f>
        <v>0</v>
      </c>
      <c r="F46" s="81">
        <f>'商品表（雛形）'!L44</f>
        <v>0</v>
      </c>
      <c r="G46" s="83">
        <f>'商品表（雛形）'!AQ44</f>
        <v>0</v>
      </c>
      <c r="H46" s="83">
        <f>'商品表（雛形）'!AS44</f>
        <v>0</v>
      </c>
    </row>
    <row r="47" spans="2:8" ht="99" customHeight="1">
      <c r="B47" s="81">
        <v>37</v>
      </c>
      <c r="C47" s="82"/>
      <c r="D47" s="81">
        <f>'商品表（雛形）'!D45</f>
        <v>0</v>
      </c>
      <c r="E47" s="81">
        <f>'商品表（雛形）'!G45</f>
        <v>0</v>
      </c>
      <c r="F47" s="81">
        <f>'商品表（雛形）'!L45</f>
        <v>0</v>
      </c>
      <c r="G47" s="83">
        <f>'商品表（雛形）'!AQ45</f>
        <v>0</v>
      </c>
      <c r="H47" s="83">
        <f>'商品表（雛形）'!AS45</f>
        <v>0</v>
      </c>
    </row>
    <row r="48" spans="2:8" ht="99" customHeight="1">
      <c r="B48" s="81">
        <v>38</v>
      </c>
      <c r="C48" s="82"/>
      <c r="D48" s="81">
        <f>'商品表（雛形）'!D46</f>
        <v>0</v>
      </c>
      <c r="E48" s="81">
        <f>'商品表（雛形）'!G46</f>
        <v>0</v>
      </c>
      <c r="F48" s="81">
        <f>'商品表（雛形）'!L46</f>
        <v>0</v>
      </c>
      <c r="G48" s="83">
        <f>'商品表（雛形）'!AQ46</f>
        <v>0</v>
      </c>
      <c r="H48" s="83">
        <f>'商品表（雛形）'!AS46</f>
        <v>0</v>
      </c>
    </row>
    <row r="49" spans="2:8" ht="99" customHeight="1">
      <c r="B49" s="81">
        <v>39</v>
      </c>
      <c r="C49" s="82"/>
      <c r="D49" s="81">
        <f>'商品表（雛形）'!D47</f>
        <v>0</v>
      </c>
      <c r="E49" s="81">
        <f>'商品表（雛形）'!G47</f>
        <v>0</v>
      </c>
      <c r="F49" s="81">
        <f>'商品表（雛形）'!L47</f>
        <v>0</v>
      </c>
      <c r="G49" s="83">
        <f>'商品表（雛形）'!AQ47</f>
        <v>0</v>
      </c>
      <c r="H49" s="83">
        <f>'商品表（雛形）'!AS47</f>
        <v>0</v>
      </c>
    </row>
    <row r="50" spans="2:8" ht="99" customHeight="1">
      <c r="B50" s="81">
        <v>40</v>
      </c>
      <c r="C50" s="82"/>
      <c r="D50" s="81">
        <f>'商品表（雛形）'!D48</f>
        <v>0</v>
      </c>
      <c r="E50" s="81">
        <f>'商品表（雛形）'!G48</f>
        <v>0</v>
      </c>
      <c r="F50" s="81">
        <f>'商品表（雛形）'!L48</f>
        <v>0</v>
      </c>
      <c r="G50" s="83">
        <f>'商品表（雛形）'!AQ48</f>
        <v>0</v>
      </c>
      <c r="H50" s="83">
        <f>'商品表（雛形）'!AS48</f>
        <v>0</v>
      </c>
    </row>
    <row r="51" spans="2:8" ht="99" customHeight="1">
      <c r="B51" s="81">
        <v>41</v>
      </c>
      <c r="C51" s="82"/>
      <c r="D51" s="81">
        <f>'商品表（雛形）'!D49</f>
        <v>0</v>
      </c>
      <c r="E51" s="81">
        <f>'商品表（雛形）'!G49</f>
        <v>0</v>
      </c>
      <c r="F51" s="81">
        <f>'商品表（雛形）'!L49</f>
        <v>0</v>
      </c>
      <c r="G51" s="83">
        <f>'商品表（雛形）'!AQ49</f>
        <v>0</v>
      </c>
      <c r="H51" s="83">
        <f>'商品表（雛形）'!AS49</f>
        <v>0</v>
      </c>
    </row>
    <row r="52" spans="2:8" ht="99" customHeight="1">
      <c r="B52" s="81">
        <v>42</v>
      </c>
      <c r="C52" s="82"/>
      <c r="D52" s="81">
        <f>'商品表（雛形）'!D50</f>
        <v>0</v>
      </c>
      <c r="E52" s="81">
        <f>'商品表（雛形）'!G50</f>
        <v>0</v>
      </c>
      <c r="F52" s="81">
        <f>'商品表（雛形）'!L50</f>
        <v>0</v>
      </c>
      <c r="G52" s="83">
        <f>'商品表（雛形）'!AQ50</f>
        <v>0</v>
      </c>
      <c r="H52" s="83">
        <f>'商品表（雛形）'!AS50</f>
        <v>0</v>
      </c>
    </row>
    <row r="53" spans="2:8" ht="99" customHeight="1">
      <c r="B53" s="81">
        <v>43</v>
      </c>
      <c r="C53" s="82"/>
      <c r="D53" s="81">
        <f>'商品表（雛形）'!D51</f>
        <v>0</v>
      </c>
      <c r="E53" s="81">
        <f>'商品表（雛形）'!G51</f>
        <v>0</v>
      </c>
      <c r="F53" s="81">
        <f>'商品表（雛形）'!L51</f>
        <v>0</v>
      </c>
      <c r="G53" s="83">
        <f>'商品表（雛形）'!AQ51</f>
        <v>0</v>
      </c>
      <c r="H53" s="83">
        <f>'商品表（雛形）'!AS51</f>
        <v>0</v>
      </c>
    </row>
    <row r="54" spans="2:8" ht="99" customHeight="1">
      <c r="B54" s="81">
        <v>44</v>
      </c>
      <c r="C54" s="82"/>
      <c r="D54" s="81">
        <f>'商品表（雛形）'!D52</f>
        <v>0</v>
      </c>
      <c r="E54" s="81">
        <f>'商品表（雛形）'!G52</f>
        <v>0</v>
      </c>
      <c r="F54" s="81">
        <f>'商品表（雛形）'!L52</f>
        <v>0</v>
      </c>
      <c r="G54" s="83">
        <f>'商品表（雛形）'!AQ52</f>
        <v>0</v>
      </c>
      <c r="H54" s="83">
        <f>'商品表（雛形）'!AS52</f>
        <v>0</v>
      </c>
    </row>
    <row r="55" spans="2:8" ht="99" customHeight="1">
      <c r="B55" s="81">
        <v>45</v>
      </c>
      <c r="C55" s="82"/>
      <c r="D55" s="81">
        <f>'商品表（雛形）'!D53</f>
        <v>0</v>
      </c>
      <c r="E55" s="81">
        <f>'商品表（雛形）'!G53</f>
        <v>0</v>
      </c>
      <c r="F55" s="81">
        <f>'商品表（雛形）'!L53</f>
        <v>0</v>
      </c>
      <c r="G55" s="83">
        <f>'商品表（雛形）'!AQ53</f>
        <v>0</v>
      </c>
      <c r="H55" s="83">
        <f>'商品表（雛形）'!AS53</f>
        <v>0</v>
      </c>
    </row>
    <row r="56" spans="2:8" ht="99" customHeight="1">
      <c r="B56" s="81">
        <v>46</v>
      </c>
      <c r="C56" s="82"/>
      <c r="D56" s="81">
        <f>'商品表（雛形）'!D54</f>
        <v>0</v>
      </c>
      <c r="E56" s="81">
        <f>'商品表（雛形）'!G54</f>
        <v>0</v>
      </c>
      <c r="F56" s="81">
        <f>'商品表（雛形）'!L54</f>
        <v>0</v>
      </c>
      <c r="G56" s="83">
        <f>'商品表（雛形）'!AQ54</f>
        <v>0</v>
      </c>
      <c r="H56" s="83">
        <f>'商品表（雛形）'!AS54</f>
        <v>0</v>
      </c>
    </row>
    <row r="57" spans="2:8" ht="99" customHeight="1">
      <c r="B57" s="81">
        <v>47</v>
      </c>
      <c r="C57" s="82"/>
      <c r="D57" s="81">
        <f>'商品表（雛形）'!D55</f>
        <v>0</v>
      </c>
      <c r="E57" s="81">
        <f>'商品表（雛形）'!G55</f>
        <v>0</v>
      </c>
      <c r="F57" s="81">
        <f>'商品表（雛形）'!L55</f>
        <v>0</v>
      </c>
      <c r="G57" s="83">
        <f>'商品表（雛形）'!AQ55</f>
        <v>0</v>
      </c>
      <c r="H57" s="83">
        <f>'商品表（雛形）'!AS55</f>
        <v>0</v>
      </c>
    </row>
    <row r="58" spans="2:8" ht="99" customHeight="1">
      <c r="B58" s="81">
        <v>48</v>
      </c>
      <c r="C58" s="82"/>
      <c r="D58" s="81">
        <f>'商品表（雛形）'!D56</f>
        <v>0</v>
      </c>
      <c r="E58" s="81">
        <f>'商品表（雛形）'!G56</f>
        <v>0</v>
      </c>
      <c r="F58" s="81">
        <f>'商品表（雛形）'!L56</f>
        <v>0</v>
      </c>
      <c r="G58" s="83">
        <f>'商品表（雛形）'!AQ56</f>
        <v>0</v>
      </c>
      <c r="H58" s="83">
        <f>'商品表（雛形）'!AS56</f>
        <v>0</v>
      </c>
    </row>
    <row r="59" spans="2:8" ht="99" customHeight="1">
      <c r="B59" s="81">
        <v>49</v>
      </c>
      <c r="C59" s="82"/>
      <c r="D59" s="81">
        <f>'商品表（雛形）'!D57</f>
        <v>0</v>
      </c>
      <c r="E59" s="81">
        <f>'商品表（雛形）'!G57</f>
        <v>0</v>
      </c>
      <c r="F59" s="81">
        <f>'商品表（雛形）'!L57</f>
        <v>0</v>
      </c>
      <c r="G59" s="83">
        <f>'商品表（雛形）'!AQ57</f>
        <v>0</v>
      </c>
      <c r="H59" s="83">
        <f>'商品表（雛形）'!AS57</f>
        <v>0</v>
      </c>
    </row>
    <row r="60" spans="2:8" ht="99" customHeight="1">
      <c r="B60" s="81">
        <v>50</v>
      </c>
      <c r="C60" s="82"/>
      <c r="D60" s="81">
        <f>'商品表（雛形）'!D58</f>
        <v>0</v>
      </c>
      <c r="E60" s="81">
        <f>'商品表（雛形）'!G58</f>
        <v>0</v>
      </c>
      <c r="F60" s="81">
        <f>'商品表（雛形）'!L58</f>
        <v>0</v>
      </c>
      <c r="G60" s="83">
        <f>'商品表（雛形）'!AQ58</f>
        <v>0</v>
      </c>
      <c r="H60" s="83">
        <f>'商品表（雛形）'!AS58</f>
        <v>0</v>
      </c>
    </row>
  </sheetData>
  <mergeCells count="4">
    <mergeCell ref="B1:F2"/>
    <mergeCell ref="J2:L2"/>
    <mergeCell ref="J11:N12"/>
    <mergeCell ref="O11:R12"/>
  </mergeCells>
  <phoneticPr fontId="3"/>
  <dataValidations count="1">
    <dataValidation type="list" allowBlank="1" showInputMessage="1" showErrorMessage="1" sqref="P10 K10" xr:uid="{00000000-0002-0000-0100-000000000000}">
      <formula1>"FSZ1,NRT1,NRT2,NRT5,HND3,KIX1,KIX2,HSG1,NGO2"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13"/>
  <sheetViews>
    <sheetView workbookViewId="0">
      <selection activeCell="B5" sqref="B5"/>
    </sheetView>
  </sheetViews>
  <sheetFormatPr baseColWidth="10" defaultColWidth="8.83203125" defaultRowHeight="18"/>
  <cols>
    <col min="1" max="1" width="4.33203125" style="1" customWidth="1"/>
    <col min="2" max="2" width="10.33203125" style="1" customWidth="1"/>
    <col min="3" max="3" width="8.83203125" style="1"/>
    <col min="4" max="4" width="47" style="1" customWidth="1"/>
    <col min="5" max="16384" width="8.83203125" style="1"/>
  </cols>
  <sheetData>
    <row r="1" spans="2:4">
      <c r="B1" s="185" t="s">
        <v>93</v>
      </c>
      <c r="C1" s="185"/>
      <c r="D1" s="185"/>
    </row>
    <row r="2" spans="2:4" ht="19" thickBot="1">
      <c r="B2" s="186"/>
      <c r="C2" s="186"/>
      <c r="D2" s="186"/>
    </row>
    <row r="3" spans="2:4" ht="19" thickTop="1"/>
    <row r="4" spans="2:4" ht="20">
      <c r="B4" s="111" t="s">
        <v>76</v>
      </c>
      <c r="C4" s="111" t="s">
        <v>77</v>
      </c>
      <c r="D4" s="111" t="s">
        <v>78</v>
      </c>
    </row>
    <row r="5" spans="2:4" ht="95">
      <c r="B5" s="112" t="s">
        <v>79</v>
      </c>
      <c r="C5" s="112" t="s">
        <v>85</v>
      </c>
      <c r="D5" s="2" t="s">
        <v>96</v>
      </c>
    </row>
    <row r="6" spans="2:4" ht="82.5" customHeight="1">
      <c r="B6" s="112" t="s">
        <v>128</v>
      </c>
      <c r="C6" s="112" t="s">
        <v>129</v>
      </c>
      <c r="D6" s="3" t="s">
        <v>130</v>
      </c>
    </row>
    <row r="7" spans="2:4" ht="82.5" customHeight="1">
      <c r="B7" s="112" t="s">
        <v>131</v>
      </c>
      <c r="C7" s="112" t="s">
        <v>132</v>
      </c>
      <c r="D7" s="3" t="s">
        <v>133</v>
      </c>
    </row>
    <row r="8" spans="2:4" ht="82.5" customHeight="1">
      <c r="B8" s="112" t="s">
        <v>80</v>
      </c>
      <c r="C8" s="112" t="s">
        <v>134</v>
      </c>
      <c r="D8" s="3" t="s">
        <v>89</v>
      </c>
    </row>
    <row r="9" spans="2:4" ht="82.5" customHeight="1">
      <c r="B9" s="112" t="s">
        <v>81</v>
      </c>
      <c r="C9" s="112" t="s">
        <v>135</v>
      </c>
      <c r="D9" s="3" t="s">
        <v>90</v>
      </c>
    </row>
    <row r="10" spans="2:4" ht="82.5" customHeight="1">
      <c r="B10" s="112" t="s">
        <v>82</v>
      </c>
      <c r="C10" s="112" t="s">
        <v>86</v>
      </c>
      <c r="D10" s="3" t="s">
        <v>91</v>
      </c>
    </row>
    <row r="11" spans="2:4" ht="82.5" customHeight="1">
      <c r="B11" s="112" t="s">
        <v>83</v>
      </c>
      <c r="C11" s="112" t="s">
        <v>87</v>
      </c>
      <c r="D11" s="3" t="s">
        <v>92</v>
      </c>
    </row>
    <row r="12" spans="2:4" ht="82.5" customHeight="1">
      <c r="B12" s="112" t="s">
        <v>84</v>
      </c>
      <c r="C12" s="112" t="s">
        <v>88</v>
      </c>
      <c r="D12" s="3" t="s">
        <v>95</v>
      </c>
    </row>
    <row r="13" spans="2:4" ht="82.5" customHeight="1">
      <c r="B13" s="112" t="s">
        <v>136</v>
      </c>
      <c r="C13" s="112" t="s">
        <v>137</v>
      </c>
      <c r="D13" s="3" t="s">
        <v>138</v>
      </c>
    </row>
  </sheetData>
  <mergeCells count="1">
    <mergeCell ref="B1:D2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商品表（雛形）</vt:lpstr>
      <vt:lpstr>ﾊﾞｰｺｰﾄﾞﾗﾍﾞﾙ一覧</vt:lpstr>
      <vt:lpstr>FBA倉庫一覧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商品管理表</dc:title>
  <dc:subject/>
  <dc:creator>とみー</dc:creator>
  <cp:keywords/>
  <dc:description/>
  <cp:lastModifiedBy>凱 滝村</cp:lastModifiedBy>
  <cp:revision/>
  <dcterms:created xsi:type="dcterms:W3CDTF">2013-04-20T08:55:42Z</dcterms:created>
  <dcterms:modified xsi:type="dcterms:W3CDTF">2020-09-21T11:03:56Z</dcterms:modified>
  <cp:category/>
</cp:coreProperties>
</file>